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-Clients\ELI-Taskforce\45-ELI-validator-v2\20-Repositories\eli-validator\eli\validator\eli-validator\src\main\webapp\shapes\"/>
    </mc:Choice>
  </mc:AlternateContent>
  <xr:revisionPtr revIDLastSave="0" documentId="13_ncr:1_{9DBCFFE5-CCB0-4F79-A657-6D272CA340FA}" xr6:coauthVersionLast="40" xr6:coauthVersionMax="40" xr10:uidLastSave="{00000000-0000-0000-0000-000000000000}"/>
  <bookViews>
    <workbookView xWindow="-120" yWindow="-120" windowWidth="29040" windowHeight="14865" tabRatio="515" activeTab="3" xr2:uid="{00000000-000D-0000-FFFF-FFFF00000000}"/>
  </bookViews>
  <sheets>
    <sheet name="class-based shapes" sheetId="1" r:id="rId1"/>
    <sheet name="class-based constraints" sheetId="2" r:id="rId2"/>
    <sheet name="property-based shapes" sheetId="3" r:id="rId3"/>
    <sheet name="property-based constraint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74" i="4" l="1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73" i="4"/>
  <c r="F21" i="4"/>
  <c r="F22" i="4"/>
  <c r="F23" i="4"/>
  <c r="F24" i="4"/>
  <c r="F25" i="4"/>
  <c r="F26" i="4"/>
  <c r="F27" i="4"/>
  <c r="F20" i="4"/>
  <c r="G21" i="4"/>
  <c r="G22" i="4"/>
  <c r="G23" i="4"/>
  <c r="G24" i="4"/>
  <c r="G25" i="4"/>
  <c r="G26" i="4"/>
  <c r="G27" i="4"/>
  <c r="G20" i="4"/>
  <c r="C27" i="4"/>
  <c r="C26" i="4"/>
  <c r="C25" i="4"/>
  <c r="C24" i="4"/>
  <c r="G111" i="4" l="1"/>
  <c r="G36" i="4"/>
  <c r="F18" i="2" l="1"/>
  <c r="F17" i="2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10" i="3"/>
  <c r="E76" i="3"/>
  <c r="C76" i="3"/>
  <c r="F76" i="3"/>
  <c r="E69" i="3"/>
  <c r="E68" i="3"/>
  <c r="C69" i="3"/>
  <c r="F69" i="3"/>
  <c r="C68" i="3"/>
  <c r="F68" i="3"/>
  <c r="F63" i="3"/>
  <c r="E63" i="3"/>
  <c r="C63" i="3"/>
  <c r="E62" i="3"/>
  <c r="C62" i="3"/>
  <c r="F62" i="3"/>
  <c r="G114" i="4"/>
  <c r="G112" i="4"/>
  <c r="C112" i="4"/>
  <c r="F112" i="4"/>
  <c r="G109" i="4"/>
  <c r="G106" i="4"/>
  <c r="G105" i="4"/>
  <c r="C105" i="4"/>
  <c r="F105" i="4"/>
  <c r="G104" i="4"/>
  <c r="C104" i="4"/>
  <c r="F104" i="4"/>
  <c r="G102" i="4"/>
  <c r="G103" i="4"/>
  <c r="G101" i="4"/>
  <c r="G99" i="4"/>
  <c r="F99" i="4"/>
  <c r="F98" i="4"/>
  <c r="G98" i="4"/>
  <c r="C100" i="4"/>
  <c r="F100" i="4"/>
  <c r="G100" i="4"/>
  <c r="G34" i="4"/>
  <c r="G33" i="4"/>
  <c r="G38" i="4"/>
  <c r="F14" i="2"/>
  <c r="F15" i="2"/>
  <c r="F16" i="2"/>
  <c r="F19" i="2"/>
  <c r="F20" i="2"/>
  <c r="F21" i="2"/>
  <c r="F22" i="2"/>
  <c r="F23" i="2"/>
  <c r="F24" i="2"/>
  <c r="F25" i="2"/>
  <c r="F26" i="2"/>
  <c r="F27" i="2"/>
  <c r="F13" i="2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0" i="4"/>
  <c r="G39" i="4"/>
  <c r="G35" i="4"/>
  <c r="G31" i="4"/>
  <c r="G28" i="4"/>
  <c r="G15" i="4"/>
  <c r="G14" i="4"/>
  <c r="G12" i="4"/>
  <c r="G13" i="4"/>
  <c r="G115" i="4"/>
  <c r="G110" i="4"/>
  <c r="G108" i="4"/>
  <c r="G107" i="4"/>
  <c r="G37" i="4"/>
  <c r="G116" i="4"/>
  <c r="G44" i="4"/>
  <c r="G117" i="4"/>
  <c r="G113" i="4"/>
  <c r="G30" i="4"/>
  <c r="G46" i="4"/>
  <c r="G45" i="4"/>
  <c r="G43" i="4"/>
  <c r="G42" i="4"/>
  <c r="G41" i="4"/>
  <c r="G29" i="4"/>
  <c r="G47" i="4"/>
  <c r="G32" i="4"/>
  <c r="G18" i="4"/>
  <c r="G16" i="4"/>
  <c r="G19" i="4"/>
  <c r="G17" i="4"/>
  <c r="E74" i="3"/>
  <c r="E73" i="3"/>
  <c r="E29" i="3"/>
  <c r="E30" i="3"/>
  <c r="E59" i="3"/>
  <c r="E58" i="3"/>
  <c r="E57" i="3"/>
  <c r="E56" i="3"/>
  <c r="E55" i="3"/>
  <c r="E54" i="3"/>
  <c r="E53" i="3"/>
  <c r="E52" i="3"/>
  <c r="E46" i="3"/>
  <c r="E45" i="3"/>
  <c r="E44" i="3"/>
  <c r="E43" i="3"/>
  <c r="E42" i="3"/>
  <c r="E40" i="3"/>
  <c r="E39" i="3"/>
  <c r="E38" i="3"/>
  <c r="E37" i="3"/>
  <c r="E33" i="3"/>
  <c r="E36" i="3"/>
  <c r="E35" i="3"/>
  <c r="E34" i="3"/>
  <c r="E32" i="3"/>
  <c r="E28" i="3"/>
  <c r="E18" i="3"/>
  <c r="E23" i="3"/>
  <c r="E22" i="3"/>
  <c r="E20" i="3"/>
  <c r="E19" i="3"/>
  <c r="E79" i="3"/>
  <c r="E78" i="3"/>
  <c r="E72" i="3"/>
  <c r="E71" i="3"/>
  <c r="E70" i="3"/>
  <c r="E81" i="3"/>
  <c r="E80" i="3"/>
  <c r="E77" i="3"/>
  <c r="E75" i="3"/>
  <c r="E67" i="3"/>
  <c r="E66" i="3"/>
  <c r="E65" i="3"/>
  <c r="E64" i="3"/>
  <c r="E61" i="3"/>
  <c r="E60" i="3"/>
  <c r="E51" i="3"/>
  <c r="E49" i="3"/>
  <c r="E48" i="3"/>
  <c r="E47" i="3"/>
  <c r="E41" i="3"/>
  <c r="E31" i="3"/>
  <c r="E26" i="3"/>
  <c r="E25" i="3"/>
  <c r="E24" i="3"/>
  <c r="E27" i="3"/>
  <c r="E21" i="3"/>
  <c r="E12" i="3"/>
  <c r="E13" i="3"/>
  <c r="E14" i="3"/>
  <c r="E15" i="3"/>
  <c r="E16" i="3"/>
  <c r="E17" i="3"/>
  <c r="E10" i="3"/>
  <c r="E9" i="3"/>
  <c r="E11" i="3"/>
  <c r="C108" i="4"/>
  <c r="F108" i="4"/>
  <c r="C116" i="4"/>
  <c r="F116" i="4"/>
  <c r="C103" i="4"/>
  <c r="F103" i="4"/>
  <c r="C102" i="4"/>
  <c r="F102" i="4"/>
  <c r="F13" i="4"/>
  <c r="F12" i="4"/>
  <c r="F14" i="4"/>
  <c r="F15" i="4"/>
  <c r="F28" i="4"/>
  <c r="F29" i="4"/>
  <c r="F31" i="4"/>
  <c r="F35" i="4"/>
  <c r="F39" i="4"/>
  <c r="F40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C80" i="3"/>
  <c r="F80" i="3"/>
  <c r="C72" i="3"/>
  <c r="F72" i="3"/>
  <c r="C67" i="3"/>
  <c r="F67" i="3"/>
  <c r="C66" i="3"/>
  <c r="F66" i="3"/>
  <c r="C61" i="3"/>
  <c r="F61" i="3"/>
  <c r="C60" i="3"/>
  <c r="F60" i="3"/>
  <c r="C59" i="3"/>
  <c r="F59" i="3"/>
  <c r="C58" i="3"/>
  <c r="F58" i="3"/>
  <c r="C57" i="3"/>
  <c r="F57" i="3"/>
  <c r="C56" i="3"/>
  <c r="F56" i="3"/>
  <c r="C55" i="3"/>
  <c r="F55" i="3"/>
  <c r="C54" i="3"/>
  <c r="F54" i="3"/>
  <c r="C53" i="3"/>
  <c r="F53" i="3"/>
  <c r="C52" i="3"/>
  <c r="F52" i="3"/>
  <c r="C51" i="3"/>
  <c r="F51" i="3"/>
  <c r="C50" i="3"/>
  <c r="F50" i="3"/>
  <c r="C49" i="3"/>
  <c r="F49" i="3"/>
  <c r="C48" i="3"/>
  <c r="F48" i="3"/>
  <c r="C47" i="3"/>
  <c r="F47" i="3"/>
  <c r="C46" i="3"/>
  <c r="F46" i="3"/>
  <c r="C45" i="3"/>
  <c r="F45" i="3"/>
  <c r="C44" i="3"/>
  <c r="F44" i="3"/>
  <c r="C43" i="3"/>
  <c r="F43" i="3"/>
  <c r="C42" i="3"/>
  <c r="F42" i="3"/>
  <c r="C41" i="3"/>
  <c r="F41" i="3"/>
  <c r="C40" i="3"/>
  <c r="F40" i="3"/>
  <c r="C39" i="3"/>
  <c r="F39" i="3"/>
  <c r="C38" i="3"/>
  <c r="F38" i="3"/>
  <c r="C37" i="3"/>
  <c r="F37" i="3"/>
  <c r="C29" i="3"/>
  <c r="F29" i="3"/>
  <c r="C28" i="3"/>
  <c r="F28" i="3"/>
  <c r="C24" i="3"/>
  <c r="F24" i="3"/>
  <c r="C20" i="3"/>
  <c r="F20" i="3"/>
  <c r="C18" i="3"/>
  <c r="F18" i="3"/>
  <c r="C17" i="3"/>
  <c r="F17" i="3"/>
  <c r="C12" i="3"/>
  <c r="F12" i="3"/>
  <c r="C11" i="3"/>
  <c r="F11" i="3"/>
  <c r="F17" i="4"/>
  <c r="F18" i="4"/>
  <c r="F19" i="4"/>
  <c r="F32" i="4"/>
  <c r="F101" i="4"/>
  <c r="F111" i="4"/>
  <c r="F30" i="4"/>
  <c r="F41" i="4"/>
  <c r="F42" i="4"/>
  <c r="F43" i="4"/>
  <c r="F44" i="4"/>
  <c r="F45" i="4"/>
  <c r="F46" i="4"/>
  <c r="F113" i="4"/>
  <c r="F117" i="4"/>
  <c r="F38" i="4"/>
  <c r="F33" i="4"/>
  <c r="F34" i="4"/>
  <c r="F47" i="4"/>
  <c r="F36" i="4"/>
  <c r="F37" i="4"/>
  <c r="F106" i="4"/>
  <c r="F107" i="4"/>
  <c r="F109" i="4"/>
  <c r="F110" i="4"/>
  <c r="F114" i="4"/>
  <c r="F115" i="4"/>
  <c r="F16" i="4"/>
  <c r="C9" i="3"/>
  <c r="F9" i="3"/>
  <c r="C10" i="3"/>
  <c r="F10" i="3"/>
  <c r="C17" i="4"/>
  <c r="C18" i="4"/>
  <c r="C19" i="4"/>
  <c r="C32" i="4"/>
  <c r="C101" i="4"/>
  <c r="C111" i="4"/>
  <c r="C30" i="4"/>
  <c r="C41" i="4"/>
  <c r="C42" i="4"/>
  <c r="C43" i="4"/>
  <c r="C44" i="4"/>
  <c r="C45" i="4"/>
  <c r="C46" i="4"/>
  <c r="C113" i="4"/>
  <c r="C117" i="4"/>
  <c r="C38" i="4"/>
  <c r="C33" i="4"/>
  <c r="C34" i="4"/>
  <c r="C47" i="4"/>
  <c r="C36" i="4"/>
  <c r="C37" i="4"/>
  <c r="C106" i="4"/>
  <c r="C107" i="4"/>
  <c r="C109" i="4"/>
  <c r="C110" i="4"/>
  <c r="C114" i="4"/>
  <c r="C115" i="4"/>
  <c r="C16" i="4"/>
  <c r="F14" i="3"/>
  <c r="F15" i="3"/>
  <c r="F16" i="3"/>
  <c r="F21" i="3"/>
  <c r="F64" i="3"/>
  <c r="F65" i="3"/>
  <c r="F75" i="3"/>
  <c r="F19" i="3"/>
  <c r="F30" i="3"/>
  <c r="F31" i="3"/>
  <c r="F32" i="3"/>
  <c r="F33" i="3"/>
  <c r="F34" i="3"/>
  <c r="F35" i="3"/>
  <c r="F77" i="3"/>
  <c r="F81" i="3"/>
  <c r="F27" i="3"/>
  <c r="F22" i="3"/>
  <c r="F23" i="3"/>
  <c r="F36" i="3"/>
  <c r="F25" i="3"/>
  <c r="F26" i="3"/>
  <c r="F70" i="3"/>
  <c r="F71" i="3"/>
  <c r="F73" i="3"/>
  <c r="F74" i="3"/>
  <c r="F78" i="3"/>
  <c r="F79" i="3"/>
  <c r="F13" i="3"/>
  <c r="C14" i="3"/>
  <c r="C15" i="3"/>
  <c r="C16" i="3"/>
  <c r="C21" i="3"/>
  <c r="C64" i="3"/>
  <c r="C65" i="3"/>
  <c r="C75" i="3"/>
  <c r="C19" i="3"/>
  <c r="C30" i="3"/>
  <c r="C31" i="3"/>
  <c r="C32" i="3"/>
  <c r="C33" i="3"/>
  <c r="C34" i="3"/>
  <c r="C35" i="3"/>
  <c r="C77" i="3"/>
  <c r="C81" i="3"/>
  <c r="C27" i="3"/>
  <c r="C22" i="3"/>
  <c r="C23" i="3"/>
  <c r="C36" i="3"/>
  <c r="C25" i="3"/>
  <c r="C26" i="3"/>
  <c r="C70" i="3"/>
  <c r="C71" i="3"/>
  <c r="C73" i="3"/>
  <c r="C74" i="3"/>
  <c r="C78" i="3"/>
  <c r="C79" i="3"/>
  <c r="C13" i="3"/>
</calcChain>
</file>

<file path=xl/sharedStrings.xml><?xml version="1.0" encoding="utf-8"?>
<sst xmlns="http://schemas.openxmlformats.org/spreadsheetml/2006/main" count="1146" uniqueCount="330">
  <si>
    <t>Graph URI</t>
  </si>
  <si>
    <t>@prefix</t>
  </si>
  <si>
    <t>eli</t>
  </si>
  <si>
    <t>http://data.europa.eu/eli/ontology#</t>
  </si>
  <si>
    <t>sh</t>
  </si>
  <si>
    <t>http://www.w3.org/ns/shacl#</t>
  </si>
  <si>
    <t>elish</t>
  </si>
  <si>
    <t>http://data.europa.eu/eli/shapes#</t>
  </si>
  <si>
    <t>URI</t>
  </si>
  <si>
    <t>rdf:type</t>
  </si>
  <si>
    <t>rdfs:label@en</t>
  </si>
  <si>
    <t>rdfs:comment@en</t>
  </si>
  <si>
    <t>sh:nodeKind</t>
  </si>
  <si>
    <t>eli:LegalResource</t>
  </si>
  <si>
    <t>Legal resource</t>
  </si>
  <si>
    <t>eli:LegalExpression</t>
  </si>
  <si>
    <t>Legal expression</t>
  </si>
  <si>
    <t>eli:Format</t>
  </si>
  <si>
    <t>Format</t>
  </si>
  <si>
    <t>^sh:property</t>
  </si>
  <si>
    <t>sh:in</t>
  </si>
  <si>
    <t>eli:legal_value</t>
  </si>
  <si>
    <t>( eli:LegalValue-unofficial eli:LegalValue-official eli:LegalValue-authoritative eli:LegalValue-definitive )</t>
  </si>
  <si>
    <t>eli:LegalResource, eli:LegalExpression, eli:Format</t>
  </si>
  <si>
    <t>sh:IRI</t>
  </si>
  <si>
    <t>eli:LegalResourceSubdivision</t>
  </si>
  <si>
    <t>Legal resource subdivision</t>
  </si>
  <si>
    <t>sh:severity</t>
  </si>
  <si>
    <t>sh:Warning</t>
  </si>
  <si>
    <t>eli:is_realized_by</t>
  </si>
  <si>
    <t>sh:minCount^^xsd:integer</t>
  </si>
  <si>
    <t>sh:class</t>
  </si>
  <si>
    <t>eli:realizes</t>
  </si>
  <si>
    <t>sh:Violation</t>
  </si>
  <si>
    <t>sh:maxCount^^xsd:integer</t>
  </si>
  <si>
    <t>eli:is_embodied_by</t>
  </si>
  <si>
    <t>eli:embodies</t>
  </si>
  <si>
    <t>eli:type_document</t>
  </si>
  <si>
    <t>eli:language</t>
  </si>
  <si>
    <t>eli:title</t>
  </si>
  <si>
    <t>sh:Literal</t>
  </si>
  <si>
    <t>sh:name@en</t>
  </si>
  <si>
    <t>sh:description</t>
  </si>
  <si>
    <t>sh:pattern^^xsd:string</t>
  </si>
  <si>
    <t>eli:format</t>
  </si>
  <si>
    <t>eli:uri_schema</t>
  </si>
  <si>
    <t>eli:LegalResource, eli:LegalExpression</t>
  </si>
  <si>
    <t>eli:version_date</t>
  </si>
  <si>
    <t>eli:date_document</t>
  </si>
  <si>
    <t>eli:date_publication</t>
  </si>
  <si>
    <t>eli:in_force</t>
  </si>
  <si>
    <t>eli:first_date_entry_into_force</t>
  </si>
  <si>
    <t>sh:datatype</t>
  </si>
  <si>
    <t>eli:date_no_longer_in_force</t>
  </si>
  <si>
    <t>eli:rights</t>
  </si>
  <si>
    <t>eli:is_about</t>
  </si>
  <si>
    <t>sh:Info</t>
  </si>
  <si>
    <t>eli:relevant_for</t>
  </si>
  <si>
    <t>eli:jurisdiction</t>
  </si>
  <si>
    <t>xsd:date</t>
  </si>
  <si>
    <t>eli:date_applicability</t>
  </si>
  <si>
    <t>eli:responsibility_of</t>
  </si>
  <si>
    <t>xsd:string</t>
  </si>
  <si>
    <t>eli:responsibility_of_agent</t>
  </si>
  <si>
    <t>eli:published_in</t>
  </si>
  <si>
    <t>eli:published_in_format</t>
  </si>
  <si>
    <t>eli:publisher</t>
  </si>
  <si>
    <t>eli:publisher_agent</t>
  </si>
  <si>
    <t>eli:rightsholder</t>
  </si>
  <si>
    <t>eli:rightsholder_agent</t>
  </si>
  <si>
    <t>sh:targetSubjectsOf</t>
  </si>
  <si>
    <t>Instances of Format SHOULD be URIs, not blank nodes</t>
  </si>
  <si>
    <t>Instances of LegalResource SHOULD be URIs, not blank nodes, and SHOULD contain "/eli/" in their URI</t>
  </si>
  <si>
    <t>Instances of  LegalExpression SHOULD be URIs, not blank nodes, and SHOULD contain "/eli/" in their URI</t>
  </si>
  <si>
    <t>Instances of LegalResourceSubdivision SHOULD be URIs, not blank nodes, and SHOULD contain "/eli/" in their URI</t>
  </si>
  <si>
    <t>A LegalResource SHOULD be realized by at least one expression</t>
  </si>
  <si>
    <t>A LegalExpression MUST be the realization of one and only one LegalResource</t>
  </si>
  <si>
    <t>A LegalExpression SHOULD be embodied by at least one Format</t>
  </si>
  <si>
    <t>A Format MUST embody one and only one LegalExpression</t>
  </si>
  <si>
    <t>A LegalResource MUST have at least one document type</t>
  </si>
  <si>
    <t>A LegalExpression MUST have at least one title</t>
  </si>
  <si>
    <t>A LegalResource, LegalExpression or Format MUST not have more than one uri_schema</t>
  </si>
  <si>
    <t>A Format MUST not have more than one value for eli:rights</t>
  </si>
  <si>
    <t>elish:CB1</t>
  </si>
  <si>
    <t>elish:CB2</t>
  </si>
  <si>
    <t>elish:CB3</t>
  </si>
  <si>
    <t>elish:CB4</t>
  </si>
  <si>
    <t>elish:CB5</t>
  </si>
  <si>
    <t>elish:CB6</t>
  </si>
  <si>
    <t>elish:CB7</t>
  </si>
  <si>
    <t>elish:CB8</t>
  </si>
  <si>
    <t>elish:CB9</t>
  </si>
  <si>
    <t>elish:CB10</t>
  </si>
  <si>
    <t>elish:CB11</t>
  </si>
  <si>
    <t>elish:CB12</t>
  </si>
  <si>
    <t>elish:CB13</t>
  </si>
  <si>
    <t>elish:CB14</t>
  </si>
  <si>
    <t>elish:CB15</t>
  </si>
  <si>
    <t>elish:CB16</t>
  </si>
  <si>
    <t>elish:CB17</t>
  </si>
  <si>
    <t>elish:PB10</t>
  </si>
  <si>
    <t>elish:PB11</t>
  </si>
  <si>
    <t>elish:PB12</t>
  </si>
  <si>
    <t>elish:PB13</t>
  </si>
  <si>
    <t>elish:PB14</t>
  </si>
  <si>
    <t>elish:PB15</t>
  </si>
  <si>
    <t>elish:PB16</t>
  </si>
  <si>
    <t>elish:PB17</t>
  </si>
  <si>
    <t>elish:PB18</t>
  </si>
  <si>
    <t>elish:PB19</t>
  </si>
  <si>
    <t>elish:PB20</t>
  </si>
  <si>
    <t>elish:PB21</t>
  </si>
  <si>
    <t>elish:PB22</t>
  </si>
  <si>
    <t>elish:PB23</t>
  </si>
  <si>
    <t>elish:PB24</t>
  </si>
  <si>
    <t>elish:PB25</t>
  </si>
  <si>
    <t>elish:PB26</t>
  </si>
  <si>
    <t>elish:PB27</t>
  </si>
  <si>
    <t>elish:PB28</t>
  </si>
  <si>
    <t>elish:PB29</t>
  </si>
  <si>
    <t>eli:has_part</t>
  </si>
  <si>
    <t>elish:PB30</t>
  </si>
  <si>
    <t>elish:PB31</t>
  </si>
  <si>
    <t>elish:PB32</t>
  </si>
  <si>
    <t>elish:PB33</t>
  </si>
  <si>
    <t>eli:is_part_of</t>
  </si>
  <si>
    <t>eli:first_date_entry_in_force</t>
  </si>
  <si>
    <t>http://data.europa.eu/eli/shapes</t>
  </si>
  <si>
    <t>elish:PB34</t>
  </si>
  <si>
    <t>elish:PB35</t>
  </si>
  <si>
    <t>elish:PB36</t>
  </si>
  <si>
    <t>elish:PB37</t>
  </si>
  <si>
    <t>elish:PB38</t>
  </si>
  <si>
    <t>elish:PB39</t>
  </si>
  <si>
    <t>elish:PB40</t>
  </si>
  <si>
    <t>elish:PB41</t>
  </si>
  <si>
    <t>elish:PB42</t>
  </si>
  <si>
    <t>elish:PB43</t>
  </si>
  <si>
    <t>elish:PB44</t>
  </si>
  <si>
    <t>elish:PB45</t>
  </si>
  <si>
    <t>elish:PB46</t>
  </si>
  <si>
    <t>elish:PB47</t>
  </si>
  <si>
    <t>elish:PB48</t>
  </si>
  <si>
    <t>elish:PB49</t>
  </si>
  <si>
    <t>elish:PB50</t>
  </si>
  <si>
    <t>elish:PB51</t>
  </si>
  <si>
    <t>elish:PB52</t>
  </si>
  <si>
    <t>elish:PB53</t>
  </si>
  <si>
    <t>elish:PB54</t>
  </si>
  <si>
    <t>elish:PB55</t>
  </si>
  <si>
    <t>elish:PB56</t>
  </si>
  <si>
    <t>elish:PB57</t>
  </si>
  <si>
    <t>elish:PB58</t>
  </si>
  <si>
    <t>elish:PB59</t>
  </si>
  <si>
    <t>elish:PB60</t>
  </si>
  <si>
    <t>elish:PB61</t>
  </si>
  <si>
    <t>elish:PB62</t>
  </si>
  <si>
    <t>elish:PB63</t>
  </si>
  <si>
    <t>eli:is_member_of</t>
  </si>
  <si>
    <t>eli:has_member</t>
  </si>
  <si>
    <t>eli:is_exemplified_by</t>
  </si>
  <si>
    <t>eli:number</t>
  </si>
  <si>
    <t>eli:id_local</t>
  </si>
  <si>
    <t>eli:passed_by</t>
  </si>
  <si>
    <t>eli:description</t>
  </si>
  <si>
    <t>eli:version</t>
  </si>
  <si>
    <t>eli:related_to</t>
  </si>
  <si>
    <t>eli:changes</t>
  </si>
  <si>
    <t>eli:changed_by</t>
  </si>
  <si>
    <t>eli:basis_for</t>
  </si>
  <si>
    <t>eli:based_on</t>
  </si>
  <si>
    <t>eli:cites</t>
  </si>
  <si>
    <t>eli:cited_by</t>
  </si>
  <si>
    <t>eli:consolidates</t>
  </si>
  <si>
    <t>eli:consolidated_by</t>
  </si>
  <si>
    <t>eli:transposes</t>
  </si>
  <si>
    <t>eli:transposed_by</t>
  </si>
  <si>
    <t>eli:implements</t>
  </si>
  <si>
    <t>eli:implemented_by</t>
  </si>
  <si>
    <t>eli:applies</t>
  </si>
  <si>
    <t>eli:applied_by</t>
  </si>
  <si>
    <t>eli:commences</t>
  </si>
  <si>
    <t>eli:commenced_by</t>
  </si>
  <si>
    <t>eli:repeals</t>
  </si>
  <si>
    <t>eli:corrects</t>
  </si>
  <si>
    <t>eli:corrected_by</t>
  </si>
  <si>
    <t>eli:amends</t>
  </si>
  <si>
    <t>eli:amended_by</t>
  </si>
  <si>
    <t>eli:is_another_publication_of</t>
  </si>
  <si>
    <t>eli:has_another_publication</t>
  </si>
  <si>
    <t>eli:title_short</t>
  </si>
  <si>
    <t>eli:title_alternative</t>
  </si>
  <si>
    <t>eli:publishes</t>
  </si>
  <si>
    <t>eli:license</t>
  </si>
  <si>
    <t>elish:PB64</t>
  </si>
  <si>
    <t>elish:PB65</t>
  </si>
  <si>
    <t>elish:PB66</t>
  </si>
  <si>
    <t>elish:PB67</t>
  </si>
  <si>
    <t>elish:PB68</t>
  </si>
  <si>
    <t>eli:Agent</t>
  </si>
  <si>
    <t>eli:Version</t>
  </si>
  <si>
    <t>sh:or</t>
  </si>
  <si>
    <t>eli:repealed_by</t>
  </si>
  <si>
    <t>sh:order^^xsd:integer</t>
  </si>
  <si>
    <t>A LegalExpression MUST have at least one language.</t>
  </si>
  <si>
    <t>A Format MUST have one and only one value for "format".</t>
  </si>
  <si>
    <t>A LegalResource or LegalExpression MUST not have more than one version_date</t>
  </si>
  <si>
    <t>A LegalResource MUST not have more than one date_document.</t>
  </si>
  <si>
    <t>A LegalResource or LegalExpression MUST not have more than one date_publication.</t>
  </si>
  <si>
    <t>A LegalResource or LegalExpression MUST not have more than one in_force.</t>
  </si>
  <si>
    <t>A LegalResource or LegalExpression MUST not have more than one first_date_entry_into_force.</t>
  </si>
  <si>
    <t>A LegalResource or LegalExpression MUST not have more than one date_no_longer_in_force.</t>
  </si>
  <si>
    <t>A Format MUST not have more than one value for eli:legal_value.</t>
  </si>
  <si>
    <t>( [ sh:class eli:LegalResource ] [ sh:class eli:LegalExpression ])</t>
  </si>
  <si>
    <t>( [ sh:class eli:LegalResource ] [ sh:class eli:LegalExpression ] [ sh:class eli:Format ])</t>
  </si>
  <si>
    <t>sh:path</t>
  </si>
  <si>
    <t>[ sh:alternativePath (eli:is_realized_by [ sh:inversePath eli:realizes ]) ]</t>
  </si>
  <si>
    <t>[ sh:alternativePath (eli:realizes [ sh:inversePath eli:is_realized_by ]) ]</t>
  </si>
  <si>
    <t>[ sh:alternativePath (eli:is_embodied_by [ sh:inversePath eli:embodies ]) ]</t>
  </si>
  <si>
    <t>[ sh:alternativePath (eli:embodies [ sh:inversePath eli:is_embodied_by ]) ]</t>
  </si>
  <si>
    <t>dash</t>
  </si>
  <si>
    <t>http://datashapes.org/dash#</t>
  </si>
  <si>
    <t>"^http[s]?://(.*)/eli/(.*)"</t>
  </si>
  <si>
    <t>( [ sh:class eli:LegalExpression ] [ sh:class eli:Format ])</t>
  </si>
  <si>
    <t>( [ sh:class eli:LegalResource ] [ sh:class eli:LegalExpression ] [ sh:class eli:Format ] )</t>
  </si>
  <si>
    <t>sh:description^^xsd:string</t>
  </si>
  <si>
    <t>Cardinalities of eli:is_realized_by or eli:realizes</t>
  </si>
  <si>
    <t>Cardinalities of eli:is_embodied_by or eli:embodies</t>
  </si>
  <si>
    <t>The URI of the shape</t>
  </si>
  <si>
    <t>A label for the shape.</t>
  </si>
  <si>
    <t>The order in which the shapes will be displayed.</t>
  </si>
  <si>
    <t>The textual description of the shape.</t>
  </si>
  <si>
    <t>The type of node that the targets of the Shapes should have (here, always sh:IRI)</t>
  </si>
  <si>
    <t>The pattern that the URI of the target should follow</t>
  </si>
  <si>
    <t>The severity level of that shape.</t>
  </si>
  <si>
    <t>The type of the resource (always 2 types here : rdfs:Class and sh:Shape)</t>
  </si>
  <si>
    <t>The type of the resource (always sh:Shape)</t>
  </si>
  <si>
    <t>The predicate that defines the targets of this shapes (all the subjects of the given predicate)</t>
  </si>
  <si>
    <t>The expected class for the target of the Shape, when there is only one.</t>
  </si>
  <si>
    <t>The expected class es for the target of the Shape, when there are multiple.</t>
  </si>
  <si>
    <t>The URI of the constraint</t>
  </si>
  <si>
    <t>The predicate on which the constraint applies, when there is only one.</t>
  </si>
  <si>
    <t>The Shape to which the constraint is attached.</t>
  </si>
  <si>
    <t>The type of the constraint (always sh:PropertyConstraint)</t>
  </si>
  <si>
    <t>The severity of the constraint</t>
  </si>
  <si>
    <t>The name of the constraint</t>
  </si>
  <si>
    <t>The textual description of the constraint</t>
  </si>
  <si>
    <t>The minimum cardinality that the predicate or path should match.</t>
  </si>
  <si>
    <t>The maximum cardinality that the predicate or path should match.</t>
  </si>
  <si>
    <t>The type of node that the values should have (sh:IRI or sh:Literal)</t>
  </si>
  <si>
    <t>For literal values, the expected datatypes of the values</t>
  </si>
  <si>
    <t>The fixed list of expected values for the property, when the number of possible values is small and known in advance.</t>
  </si>
  <si>
    <t>The beginning of the URI pattern that the property values should have.</t>
  </si>
  <si>
    <t>The expected class of the values of this property (when there is only one) (striketrough cells are ignored)</t>
  </si>
  <si>
    <t>The expected classes of the values of this property (when there are multiple possible classes).(striketrough cells are ignored)</t>
  </si>
  <si>
    <t>"^http://publications.europa.eu/resource/authority/language/(.*)"</t>
  </si>
  <si>
    <t>"^http://eurovoc.europa.eu(.*)"</t>
  </si>
  <si>
    <t>"^http://publications.europa.eu/resource/authority/atu/(.*)"</t>
  </si>
  <si>
    <t>"^http://www.iana.org/assignments/media-types/(.*)"</t>
  </si>
  <si>
    <t>( eli:InForce-inForce eli:InForce-partiallyInForce eli:InForce-notInForce )</t>
  </si>
  <si>
    <t>rdfs:Class, sh:NodeShape</t>
  </si>
  <si>
    <t>sh:NodeShape</t>
  </si>
  <si>
    <t>sh:PropertyShape</t>
  </si>
  <si>
    <t>The predicate or path on which the constraint applies.</t>
  </si>
  <si>
    <t>This sheet defines the constraints associated to the property-based shapes, defining the range and value constraints, in version 1.2</t>
  </si>
  <si>
    <t>This sheet defines the list of shapes based on properties from the ELI ontology, inversion 1.2</t>
  </si>
  <si>
    <t>elish:PB01</t>
  </si>
  <si>
    <t>elish:PB02</t>
  </si>
  <si>
    <t>elish:PB03</t>
  </si>
  <si>
    <t>elish:PB04</t>
  </si>
  <si>
    <t>elish:PB05</t>
  </si>
  <si>
    <t>elish:PB06</t>
  </si>
  <si>
    <t>elish:PB07</t>
  </si>
  <si>
    <t>elish:PB08</t>
  </si>
  <si>
    <t>elish:PB09</t>
  </si>
  <si>
    <t>elish:PB69</t>
  </si>
  <si>
    <t>elish:PB70</t>
  </si>
  <si>
    <t>eli:cited_by_case_law</t>
  </si>
  <si>
    <t>eli:cited_by_case_law_reference</t>
  </si>
  <si>
    <t>elish:PB71</t>
  </si>
  <si>
    <t>elish:PB72</t>
  </si>
  <si>
    <t>eli:has_translation</t>
  </si>
  <si>
    <t>eli:is_translation_of</t>
  </si>
  <si>
    <t>eli:media_type</t>
  </si>
  <si>
    <t>application</t>
  </si>
  <si>
    <t>http://www.iana.org/assignments/media-types/application/</t>
  </si>
  <si>
    <t>text</t>
  </si>
  <si>
    <t>http://www.iana.org/assignments/media-types/text/</t>
  </si>
  <si>
    <t>This sheet defines the constraints associated to the class-based shapes, defining the cardinalities constraints for mandatory or restricted properties, in version 1.2</t>
  </si>
  <si>
    <t>This sheet defines the list of shapes based on classes from the ELI ontology, version 1.2.</t>
  </si>
  <si>
    <t>elish:CB18</t>
  </si>
  <si>
    <t>A Format MUST not have more than one value for "media_type"</t>
  </si>
  <si>
    <t>elish:CB19</t>
  </si>
  <si>
    <t>(
&lt;http://www.iana.org/assignments/media-types/application/xml&gt;
&lt;http://www.iana.org/assignments/media-types/application/akn+xml&gt;
&lt;http://www.iana.org/assignments/media-types/application/xhtml+xml&gt;
&lt;http://www.iana.org/assignments/media-types/application/pdf&gt;
&lt;http://www.iana.org/assignments/media-types/application/pdf;type=archival&gt;
&lt;http://www.iana.org/assignments/media-types/application/pdf;type=generated&gt;
&lt;http://www.iana.org/assignments/media-types/application/pdf;type=scanned&gt;
&lt;http://www.iana.org/assignments/media-types/application/pdf;type=signed&gt;
&lt;http://www.iana.org/assignments/media-types/text/html&gt;
&lt;http://www.iana.org/assignments/media-types/text/plain&gt;
&lt;http://data.europa.eu/eli/ontology#print_format&gt;
)</t>
  </si>
  <si>
    <t>A Format CAN indicate a value for the property "media_type", with a IANA media-type, for content negotiation (if you use a IANA media-type, value will be the same for eli:format and eli:media_type).</t>
  </si>
  <si>
    <t>^http(.*)/eli/(.*)</t>
  </si>
  <si>
    <t>elish:PB73</t>
  </si>
  <si>
    <t>elish:PB74</t>
  </si>
  <si>
    <t>elish:PB75</t>
  </si>
  <si>
    <t>elish:PB76</t>
  </si>
  <si>
    <t>elish:PB77</t>
  </si>
  <si>
    <t>elish:PB78</t>
  </si>
  <si>
    <t>elish:PB79</t>
  </si>
  <si>
    <t>elish:PB80</t>
  </si>
  <si>
    <t>elish:PB81</t>
  </si>
  <si>
    <t>elish:PB82</t>
  </si>
  <si>
    <t>elish:PB83</t>
  </si>
  <si>
    <t>elish:PB84</t>
  </si>
  <si>
    <t>elish:PB85</t>
  </si>
  <si>
    <t>elish:PB86</t>
  </si>
  <si>
    <t>elish:PB87</t>
  </si>
  <si>
    <t>elish:PB88</t>
  </si>
  <si>
    <t>elish:PB89</t>
  </si>
  <si>
    <t>elish:PB90</t>
  </si>
  <si>
    <t>elish:PB91</t>
  </si>
  <si>
    <t>elish:PB92</t>
  </si>
  <si>
    <t>elish:PB93</t>
  </si>
  <si>
    <t>elish:PB94</t>
  </si>
  <si>
    <t>elish:PB95</t>
  </si>
  <si>
    <t>elish:PB96</t>
  </si>
  <si>
    <t>elish:PB97</t>
  </si>
  <si>
    <t>elish:PB98</t>
  </si>
  <si>
    <t>elish:PB99</t>
  </si>
  <si>
    <t>elish:PB100</t>
  </si>
  <si>
    <t>elish:PB101</t>
  </si>
  <si>
    <t>elish:PB102</t>
  </si>
  <si>
    <t>elish:PB103</t>
  </si>
  <si>
    <t>elish:PB104</t>
  </si>
  <si>
    <t>elish:PB105</t>
  </si>
  <si>
    <t>elish:PB106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</si>
</sst>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  <charset val="1"/>
    </font>
    <font>
      <sz val="10"/>
      <color rgb="FF0000FF"/>
      <name val="Arial"/>
      <family val="2"/>
      <charset val="1"/>
    </font>
    <font>
      <sz val="10"/>
      <color rgb="FF0000FF"/>
      <name val="Arial"/>
      <family val="2"/>
    </font>
    <font>
      <u/>
      <sz val="10"/>
      <color theme="10"/>
      <name val="Arial"/>
      <family val="2"/>
      <charset val="1"/>
    </font>
    <font>
      <b/>
      <sz val="10"/>
      <name val="Arial"/>
      <family val="2"/>
    </font>
    <font>
      <b/>
      <sz val="10"/>
      <color theme="1"/>
      <name val="Arial"/>
      <family val="2"/>
    </font>
    <font>
      <strike/>
      <sz val="10"/>
      <name val="Arial"/>
      <family val="2"/>
      <charset val="1"/>
    </font>
    <font>
      <i/>
      <sz val="10"/>
      <name val="Arial"/>
      <family val="2"/>
    </font>
    <font>
      <sz val="10"/>
      <color rgb="FFFF0000"/>
      <name val="Arial"/>
      <family val="2"/>
      <charset val="1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4" fillId="2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2" borderId="0" xfId="0" applyFont="1" applyFill="1" applyAlignment="1">
      <alignment horizontal="center" wrapText="1"/>
    </xf>
    <xf numFmtId="0" fontId="3" fillId="0" borderId="0" xfId="1" applyAlignment="1" applyProtection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3" fillId="0" borderId="0" xfId="1" applyAlignment="1" applyProtection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8" fillId="0" borderId="0" xfId="0" applyFont="1"/>
    <xf numFmtId="0" fontId="7" fillId="3" borderId="0" xfId="0" applyFont="1" applyFill="1"/>
    <xf numFmtId="0" fontId="0" fillId="3" borderId="0" xfId="0" applyFill="1"/>
    <xf numFmtId="0" fontId="2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9" fillId="0" borderId="0" xfId="0" applyFont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europa.eu/eli/shapes" TargetMode="External"/><Relationship Id="rId2" Type="http://schemas.openxmlformats.org/officeDocument/2006/relationships/hyperlink" Target="http://data.europa.eu/eli/ontology" TargetMode="External"/><Relationship Id="rId1" Type="http://schemas.openxmlformats.org/officeDocument/2006/relationships/hyperlink" Target="http://data.europa.eu/eli/shape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comment@en" TargetMode="External"/><Relationship Id="rId4" Type="http://schemas.openxmlformats.org/officeDocument/2006/relationships/hyperlink" Target="mailto:label@e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label@en" TargetMode="External"/><Relationship Id="rId2" Type="http://schemas.openxmlformats.org/officeDocument/2006/relationships/hyperlink" Target="http://data.europa.eu/eli/shapes" TargetMode="External"/><Relationship Id="rId1" Type="http://schemas.openxmlformats.org/officeDocument/2006/relationships/hyperlink" Target="http://data.europa.eu/eli/ontology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data.europa.eu/eli/shape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label@en" TargetMode="External"/><Relationship Id="rId2" Type="http://schemas.openxmlformats.org/officeDocument/2006/relationships/hyperlink" Target="http://data.europa.eu/eli/shapes" TargetMode="External"/><Relationship Id="rId1" Type="http://schemas.openxmlformats.org/officeDocument/2006/relationships/hyperlink" Target="http://data.europa.eu/eli/ontology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data.europa.eu/eli/shapes" TargetMode="External"/><Relationship Id="rId4" Type="http://schemas.openxmlformats.org/officeDocument/2006/relationships/hyperlink" Target="mailto:comment@en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label@en" TargetMode="External"/><Relationship Id="rId2" Type="http://schemas.openxmlformats.org/officeDocument/2006/relationships/hyperlink" Target="http://data.europa.eu/eli/shapes" TargetMode="External"/><Relationship Id="rId1" Type="http://schemas.openxmlformats.org/officeDocument/2006/relationships/hyperlink" Target="http://data.europa.eu/eli/ontology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://www.iana.org/assignments/media-types/text/" TargetMode="External"/><Relationship Id="rId4" Type="http://schemas.openxmlformats.org/officeDocument/2006/relationships/hyperlink" Target="http://data.europa.eu/eli/shap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workbookViewId="0">
      <selection activeCell="A6" sqref="A6"/>
    </sheetView>
  </sheetViews>
  <sheetFormatPr baseColWidth="10" defaultColWidth="9.140625" defaultRowHeight="12.75" x14ac:dyDescent="0.2"/>
  <cols>
    <col min="1" max="1" width="41" customWidth="1"/>
    <col min="2" max="2" width="28.42578125" customWidth="1"/>
    <col min="3" max="3" width="33" style="2" customWidth="1"/>
    <col min="4" max="4" width="23.85546875" style="2" customWidth="1"/>
    <col min="5" max="5" width="24.7109375" style="2"/>
    <col min="6" max="6" width="20.140625" customWidth="1"/>
    <col min="7" max="7" width="26.85546875" customWidth="1"/>
    <col min="8" max="8" width="20.140625" customWidth="1"/>
    <col min="9" max="1025" width="11.28515625"/>
  </cols>
  <sheetData>
    <row r="1" spans="1:8" x14ac:dyDescent="0.2">
      <c r="A1" t="s">
        <v>0</v>
      </c>
      <c r="B1" s="6" t="s">
        <v>127</v>
      </c>
    </row>
    <row r="2" spans="1:8" x14ac:dyDescent="0.2">
      <c r="A2" t="s">
        <v>1</v>
      </c>
      <c r="B2" t="s">
        <v>2</v>
      </c>
      <c r="C2" s="3" t="s">
        <v>3</v>
      </c>
      <c r="D2" s="3"/>
    </row>
    <row r="3" spans="1:8" x14ac:dyDescent="0.2">
      <c r="A3" t="s">
        <v>1</v>
      </c>
      <c r="B3" t="s">
        <v>4</v>
      </c>
      <c r="C3" s="2" t="s">
        <v>5</v>
      </c>
    </row>
    <row r="4" spans="1:8" x14ac:dyDescent="0.2">
      <c r="A4" t="s">
        <v>1</v>
      </c>
      <c r="B4" t="s">
        <v>6</v>
      </c>
      <c r="C4" s="4" t="s">
        <v>7</v>
      </c>
      <c r="D4" s="4"/>
    </row>
    <row r="5" spans="1:8" x14ac:dyDescent="0.2">
      <c r="A5" s="16" t="s">
        <v>289</v>
      </c>
      <c r="B5" s="17"/>
      <c r="C5" s="18"/>
      <c r="D5" s="18"/>
      <c r="E5" s="19"/>
      <c r="F5" s="17"/>
      <c r="G5" s="17"/>
      <c r="H5" s="17"/>
    </row>
    <row r="7" spans="1:8" s="12" customFormat="1" ht="50.25" customHeight="1" x14ac:dyDescent="0.2">
      <c r="A7" s="12" t="s">
        <v>228</v>
      </c>
      <c r="B7" s="14" t="s">
        <v>235</v>
      </c>
      <c r="C7" s="13" t="s">
        <v>229</v>
      </c>
      <c r="D7" s="13" t="s">
        <v>230</v>
      </c>
      <c r="E7" s="13" t="s">
        <v>231</v>
      </c>
      <c r="F7" s="13" t="s">
        <v>232</v>
      </c>
      <c r="G7" s="13" t="s">
        <v>233</v>
      </c>
      <c r="H7" s="13" t="s">
        <v>234</v>
      </c>
    </row>
    <row r="8" spans="1:8" x14ac:dyDescent="0.2">
      <c r="A8" s="7" t="s">
        <v>8</v>
      </c>
      <c r="B8" s="7" t="s">
        <v>9</v>
      </c>
      <c r="C8" s="8" t="s">
        <v>10</v>
      </c>
      <c r="D8" s="8" t="s">
        <v>203</v>
      </c>
      <c r="E8" s="8" t="s">
        <v>11</v>
      </c>
      <c r="F8" s="7" t="s">
        <v>12</v>
      </c>
      <c r="G8" s="7" t="s">
        <v>43</v>
      </c>
      <c r="H8" s="7" t="s">
        <v>27</v>
      </c>
    </row>
    <row r="9" spans="1:8" ht="51" x14ac:dyDescent="0.2">
      <c r="A9" t="s">
        <v>13</v>
      </c>
      <c r="B9" t="s">
        <v>260</v>
      </c>
      <c r="C9" s="2" t="s">
        <v>14</v>
      </c>
      <c r="D9" s="2">
        <v>1</v>
      </c>
      <c r="E9" s="2" t="s">
        <v>72</v>
      </c>
      <c r="F9" s="2" t="s">
        <v>24</v>
      </c>
      <c r="G9" t="s">
        <v>222</v>
      </c>
      <c r="H9" s="2" t="s">
        <v>28</v>
      </c>
    </row>
    <row r="10" spans="1:8" ht="63.75" x14ac:dyDescent="0.2">
      <c r="A10" t="s">
        <v>15</v>
      </c>
      <c r="B10" t="s">
        <v>260</v>
      </c>
      <c r="C10" s="2" t="s">
        <v>16</v>
      </c>
      <c r="D10" s="2">
        <v>2</v>
      </c>
      <c r="E10" s="2" t="s">
        <v>73</v>
      </c>
      <c r="F10" s="2" t="s">
        <v>24</v>
      </c>
      <c r="G10" t="s">
        <v>222</v>
      </c>
      <c r="H10" s="2" t="s">
        <v>28</v>
      </c>
    </row>
    <row r="11" spans="1:8" ht="38.25" x14ac:dyDescent="0.2">
      <c r="A11" t="s">
        <v>17</v>
      </c>
      <c r="B11" t="s">
        <v>260</v>
      </c>
      <c r="C11" s="2" t="s">
        <v>18</v>
      </c>
      <c r="D11" s="2">
        <v>3</v>
      </c>
      <c r="E11" s="2" t="s">
        <v>71</v>
      </c>
      <c r="F11" s="2" t="s">
        <v>24</v>
      </c>
      <c r="G11" t="s">
        <v>222</v>
      </c>
      <c r="H11" s="2" t="s">
        <v>28</v>
      </c>
    </row>
    <row r="12" spans="1:8" ht="63.75" x14ac:dyDescent="0.2">
      <c r="A12" t="s">
        <v>25</v>
      </c>
      <c r="B12" t="s">
        <v>260</v>
      </c>
      <c r="C12" s="2" t="s">
        <v>26</v>
      </c>
      <c r="D12" s="2">
        <v>4</v>
      </c>
      <c r="E12" s="2" t="s">
        <v>74</v>
      </c>
      <c r="F12" s="2" t="s">
        <v>24</v>
      </c>
      <c r="G12" t="s">
        <v>222</v>
      </c>
      <c r="H12" s="2" t="s">
        <v>28</v>
      </c>
    </row>
    <row r="13" spans="1:8" x14ac:dyDescent="0.2">
      <c r="F13" s="2"/>
      <c r="H13" s="2"/>
    </row>
  </sheetData>
  <hyperlinks>
    <hyperlink ref="B1" r:id="rId1" xr:uid="{00000000-0004-0000-0000-000000000000}"/>
    <hyperlink ref="C2" r:id="rId2" xr:uid="{00000000-0004-0000-0000-000001000000}"/>
    <hyperlink ref="C4" r:id="rId3" display="http://data.europa.eu/eli/shapes" xr:uid="{00000000-0004-0000-0000-000002000000}"/>
    <hyperlink ref="C8" r:id="rId4" xr:uid="{00000000-0004-0000-0000-000003000000}"/>
    <hyperlink ref="E8" r:id="rId5" xr:uid="{00000000-0004-0000-0000-000004000000}"/>
  </hyperlinks>
  <pageMargins left="0.78749999999999998" right="0.78749999999999998" top="1.05277777777778" bottom="1.05277777777778" header="0.78749999999999998" footer="0.78749999999999998"/>
  <pageSetup orientation="portrait" useFirstPageNumber="1" r:id="rId6"/>
  <headerFooter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topLeftCell="A13" workbookViewId="0">
      <selection activeCell="G19" sqref="G19"/>
    </sheetView>
  </sheetViews>
  <sheetFormatPr baseColWidth="10" defaultColWidth="9.140625" defaultRowHeight="12.75" x14ac:dyDescent="0.2"/>
  <cols>
    <col min="1" max="1" width="20.140625" customWidth="1"/>
    <col min="2" max="2" width="38.28515625" customWidth="1"/>
    <col min="3" max="3" width="42" style="2" customWidth="1"/>
    <col min="4" max="4" width="30.7109375" style="2" customWidth="1"/>
    <col min="5" max="5" width="19.42578125" customWidth="1"/>
    <col min="6" max="6" width="17.7109375" customWidth="1"/>
    <col min="7" max="7" width="23.28515625" style="2" customWidth="1"/>
    <col min="8" max="8" width="38.28515625" style="2" customWidth="1"/>
    <col min="9" max="10" width="26.5703125" customWidth="1"/>
    <col min="11" max="1026" width="11.5703125"/>
  </cols>
  <sheetData>
    <row r="1" spans="1:9" x14ac:dyDescent="0.2">
      <c r="A1" t="s">
        <v>0</v>
      </c>
      <c r="B1" s="6" t="s">
        <v>127</v>
      </c>
      <c r="C1" s="9"/>
      <c r="D1" s="9"/>
      <c r="E1" s="6"/>
      <c r="F1" s="6"/>
    </row>
    <row r="2" spans="1:9" ht="15.75" customHeight="1" x14ac:dyDescent="0.2">
      <c r="A2" t="s">
        <v>1</v>
      </c>
      <c r="B2" t="s">
        <v>2</v>
      </c>
      <c r="C2" s="2" t="s">
        <v>3</v>
      </c>
      <c r="H2" s="3"/>
    </row>
    <row r="3" spans="1:9" ht="17.25" customHeight="1" x14ac:dyDescent="0.2">
      <c r="A3" t="s">
        <v>1</v>
      </c>
      <c r="B3" t="s">
        <v>4</v>
      </c>
      <c r="C3" s="2" t="s">
        <v>5</v>
      </c>
    </row>
    <row r="4" spans="1:9" ht="16.5" customHeight="1" x14ac:dyDescent="0.2">
      <c r="A4" t="s">
        <v>1</v>
      </c>
      <c r="B4" t="s">
        <v>6</v>
      </c>
      <c r="C4" s="2" t="s">
        <v>7</v>
      </c>
      <c r="H4" s="4"/>
    </row>
    <row r="5" spans="1:9" x14ac:dyDescent="0.2">
      <c r="A5" s="16" t="s">
        <v>288</v>
      </c>
      <c r="B5" s="17"/>
      <c r="C5" s="18"/>
      <c r="D5" s="18"/>
      <c r="E5" s="19"/>
      <c r="F5" s="17"/>
      <c r="G5" s="17"/>
      <c r="H5" s="17"/>
    </row>
    <row r="6" spans="1:9" ht="24" customHeight="1" x14ac:dyDescent="0.2">
      <c r="H6" s="4"/>
    </row>
    <row r="7" spans="1:9" s="13" customFormat="1" ht="46.5" customHeight="1" x14ac:dyDescent="0.2">
      <c r="A7" s="13" t="s">
        <v>240</v>
      </c>
      <c r="B7" s="13" t="s">
        <v>263</v>
      </c>
      <c r="C7" s="13" t="s">
        <v>242</v>
      </c>
      <c r="D7" s="13" t="s">
        <v>243</v>
      </c>
      <c r="E7" s="13" t="s">
        <v>244</v>
      </c>
      <c r="F7" s="13" t="s">
        <v>245</v>
      </c>
      <c r="G7" s="13" t="s">
        <v>246</v>
      </c>
      <c r="H7" s="13" t="s">
        <v>247</v>
      </c>
      <c r="I7" s="13" t="s">
        <v>248</v>
      </c>
    </row>
    <row r="8" spans="1:9" x14ac:dyDescent="0.2">
      <c r="A8" s="1" t="s">
        <v>8</v>
      </c>
      <c r="B8" s="1" t="s">
        <v>215</v>
      </c>
      <c r="C8" s="5" t="s">
        <v>19</v>
      </c>
      <c r="D8" s="1" t="s">
        <v>9</v>
      </c>
      <c r="E8" s="1" t="s">
        <v>27</v>
      </c>
      <c r="F8" s="5" t="s">
        <v>41</v>
      </c>
      <c r="G8" s="1" t="s">
        <v>42</v>
      </c>
      <c r="H8" s="5" t="s">
        <v>30</v>
      </c>
      <c r="I8" s="5" t="s">
        <v>34</v>
      </c>
    </row>
    <row r="9" spans="1:9" ht="38.25" x14ac:dyDescent="0.2">
      <c r="A9" t="s">
        <v>83</v>
      </c>
      <c r="B9" s="2" t="s">
        <v>216</v>
      </c>
      <c r="C9" s="2" t="s">
        <v>13</v>
      </c>
      <c r="D9" t="s">
        <v>262</v>
      </c>
      <c r="E9" t="s">
        <v>28</v>
      </c>
      <c r="F9" s="2" t="s">
        <v>226</v>
      </c>
      <c r="G9" s="2" t="s">
        <v>75</v>
      </c>
      <c r="H9">
        <v>1</v>
      </c>
    </row>
    <row r="10" spans="1:9" ht="51" x14ac:dyDescent="0.2">
      <c r="A10" t="s">
        <v>84</v>
      </c>
      <c r="B10" s="2" t="s">
        <v>217</v>
      </c>
      <c r="C10" s="2" t="s">
        <v>15</v>
      </c>
      <c r="D10" t="s">
        <v>262</v>
      </c>
      <c r="E10" t="s">
        <v>33</v>
      </c>
      <c r="F10" s="2" t="s">
        <v>226</v>
      </c>
      <c r="G10" s="2" t="s">
        <v>76</v>
      </c>
      <c r="H10">
        <v>1</v>
      </c>
      <c r="I10">
        <v>1</v>
      </c>
    </row>
    <row r="11" spans="1:9" ht="30.75" customHeight="1" x14ac:dyDescent="0.2">
      <c r="A11" t="s">
        <v>85</v>
      </c>
      <c r="B11" s="2" t="s">
        <v>218</v>
      </c>
      <c r="C11" s="2" t="s">
        <v>15</v>
      </c>
      <c r="D11" t="s">
        <v>262</v>
      </c>
      <c r="E11" t="s">
        <v>28</v>
      </c>
      <c r="F11" s="2" t="s">
        <v>227</v>
      </c>
      <c r="G11" s="2" t="s">
        <v>77</v>
      </c>
      <c r="H11">
        <v>1</v>
      </c>
    </row>
    <row r="12" spans="1:9" ht="36.75" customHeight="1" x14ac:dyDescent="0.2">
      <c r="A12" t="s">
        <v>86</v>
      </c>
      <c r="B12" s="2" t="s">
        <v>219</v>
      </c>
      <c r="C12" s="2" t="s">
        <v>17</v>
      </c>
      <c r="D12" t="s">
        <v>262</v>
      </c>
      <c r="E12" t="s">
        <v>33</v>
      </c>
      <c r="F12" s="2" t="s">
        <v>227</v>
      </c>
      <c r="G12" s="2" t="s">
        <v>78</v>
      </c>
      <c r="H12">
        <v>1</v>
      </c>
      <c r="I12">
        <v>1</v>
      </c>
    </row>
    <row r="13" spans="1:9" ht="38.25" x14ac:dyDescent="0.2">
      <c r="A13" t="s">
        <v>87</v>
      </c>
      <c r="B13" t="s">
        <v>37</v>
      </c>
      <c r="C13" s="2" t="s">
        <v>13</v>
      </c>
      <c r="D13" t="s">
        <v>262</v>
      </c>
      <c r="E13" t="s">
        <v>33</v>
      </c>
      <c r="F13" s="2" t="str">
        <f t="shared" ref="F13:F27" si="0">CONCATENATE("Cardinalities of ", B13)</f>
        <v>Cardinalities of eli:type_document</v>
      </c>
      <c r="G13" s="2" t="s">
        <v>79</v>
      </c>
      <c r="H13">
        <v>1</v>
      </c>
    </row>
    <row r="14" spans="1:9" ht="38.25" x14ac:dyDescent="0.2">
      <c r="A14" t="s">
        <v>88</v>
      </c>
      <c r="B14" t="s">
        <v>38</v>
      </c>
      <c r="C14" s="2" t="s">
        <v>15</v>
      </c>
      <c r="D14" t="s">
        <v>262</v>
      </c>
      <c r="E14" t="s">
        <v>33</v>
      </c>
      <c r="F14" s="2" t="str">
        <f t="shared" si="0"/>
        <v>Cardinalities of eli:language</v>
      </c>
      <c r="G14" s="2" t="s">
        <v>204</v>
      </c>
      <c r="H14">
        <v>1</v>
      </c>
    </row>
    <row r="15" spans="1:9" ht="25.5" x14ac:dyDescent="0.2">
      <c r="A15" t="s">
        <v>89</v>
      </c>
      <c r="B15" t="s">
        <v>39</v>
      </c>
      <c r="C15" s="2" t="s">
        <v>15</v>
      </c>
      <c r="D15" t="s">
        <v>262</v>
      </c>
      <c r="E15" t="s">
        <v>33</v>
      </c>
      <c r="F15" s="2" t="str">
        <f t="shared" si="0"/>
        <v>Cardinalities of eli:title</v>
      </c>
      <c r="G15" s="2" t="s">
        <v>80</v>
      </c>
      <c r="H15">
        <v>1</v>
      </c>
    </row>
    <row r="16" spans="1:9" ht="38.25" x14ac:dyDescent="0.2">
      <c r="A16" t="s">
        <v>90</v>
      </c>
      <c r="B16" t="s">
        <v>44</v>
      </c>
      <c r="C16" s="2" t="s">
        <v>17</v>
      </c>
      <c r="D16" t="s">
        <v>262</v>
      </c>
      <c r="E16" t="s">
        <v>33</v>
      </c>
      <c r="F16" s="2" t="str">
        <f t="shared" si="0"/>
        <v>Cardinalities of eli:format</v>
      </c>
      <c r="G16" s="2" t="s">
        <v>205</v>
      </c>
      <c r="H16">
        <v>1</v>
      </c>
      <c r="I16">
        <v>1</v>
      </c>
    </row>
    <row r="17" spans="1:9" ht="38.25" x14ac:dyDescent="0.2">
      <c r="A17" t="s">
        <v>91</v>
      </c>
      <c r="B17" t="s">
        <v>283</v>
      </c>
      <c r="C17" s="2" t="s">
        <v>17</v>
      </c>
      <c r="D17" t="s">
        <v>262</v>
      </c>
      <c r="E17" t="s">
        <v>33</v>
      </c>
      <c r="F17" s="2" t="str">
        <f t="shared" si="0"/>
        <v>Cardinalities of eli:media_type</v>
      </c>
      <c r="G17" s="2" t="s">
        <v>291</v>
      </c>
      <c r="H17"/>
      <c r="I17">
        <v>1</v>
      </c>
    </row>
    <row r="18" spans="1:9" ht="114.75" x14ac:dyDescent="0.2">
      <c r="A18" t="s">
        <v>92</v>
      </c>
      <c r="B18" t="s">
        <v>283</v>
      </c>
      <c r="C18" s="2" t="s">
        <v>17</v>
      </c>
      <c r="D18" t="s">
        <v>262</v>
      </c>
      <c r="E18" t="s">
        <v>56</v>
      </c>
      <c r="F18" s="2" t="str">
        <f>CONCATENATE("Encourage ", B18)</f>
        <v>Encourage eli:media_type</v>
      </c>
      <c r="G18" s="2" t="s">
        <v>294</v>
      </c>
      <c r="H18">
        <v>1</v>
      </c>
    </row>
    <row r="19" spans="1:9" ht="51" x14ac:dyDescent="0.2">
      <c r="A19" t="s">
        <v>93</v>
      </c>
      <c r="B19" t="s">
        <v>45</v>
      </c>
      <c r="C19" s="2" t="s">
        <v>23</v>
      </c>
      <c r="D19" t="s">
        <v>262</v>
      </c>
      <c r="E19" t="s">
        <v>33</v>
      </c>
      <c r="F19" s="2" t="str">
        <f t="shared" si="0"/>
        <v>Cardinalities of eli:uri_schema</v>
      </c>
      <c r="G19" s="2" t="s">
        <v>81</v>
      </c>
      <c r="H19"/>
      <c r="I19">
        <v>1</v>
      </c>
    </row>
    <row r="20" spans="1:9" ht="51" x14ac:dyDescent="0.2">
      <c r="A20" t="s">
        <v>94</v>
      </c>
      <c r="B20" t="s">
        <v>47</v>
      </c>
      <c r="C20" s="2" t="s">
        <v>46</v>
      </c>
      <c r="D20" t="s">
        <v>262</v>
      </c>
      <c r="E20" t="s">
        <v>33</v>
      </c>
      <c r="F20" s="2" t="str">
        <f t="shared" si="0"/>
        <v>Cardinalities of eli:version_date</v>
      </c>
      <c r="G20" s="2" t="s">
        <v>206</v>
      </c>
      <c r="H20"/>
      <c r="I20">
        <v>1</v>
      </c>
    </row>
    <row r="21" spans="1:9" ht="38.25" x14ac:dyDescent="0.2">
      <c r="A21" t="s">
        <v>95</v>
      </c>
      <c r="B21" t="s">
        <v>48</v>
      </c>
      <c r="C21" s="2" t="s">
        <v>13</v>
      </c>
      <c r="D21" t="s">
        <v>262</v>
      </c>
      <c r="E21" t="s">
        <v>33</v>
      </c>
      <c r="F21" s="2" t="str">
        <f t="shared" si="0"/>
        <v>Cardinalities of eli:date_document</v>
      </c>
      <c r="G21" s="2" t="s">
        <v>207</v>
      </c>
      <c r="H21"/>
      <c r="I21">
        <v>1</v>
      </c>
    </row>
    <row r="22" spans="1:9" ht="51" x14ac:dyDescent="0.2">
      <c r="A22" t="s">
        <v>96</v>
      </c>
      <c r="B22" t="s">
        <v>49</v>
      </c>
      <c r="C22" s="2" t="s">
        <v>46</v>
      </c>
      <c r="D22" t="s">
        <v>262</v>
      </c>
      <c r="E22" t="s">
        <v>33</v>
      </c>
      <c r="F22" s="2" t="str">
        <f t="shared" si="0"/>
        <v>Cardinalities of eli:date_publication</v>
      </c>
      <c r="G22" s="2" t="s">
        <v>208</v>
      </c>
      <c r="H22"/>
      <c r="I22">
        <v>1</v>
      </c>
    </row>
    <row r="23" spans="1:9" ht="51" x14ac:dyDescent="0.2">
      <c r="A23" t="s">
        <v>97</v>
      </c>
      <c r="B23" t="s">
        <v>50</v>
      </c>
      <c r="C23" s="2" t="s">
        <v>46</v>
      </c>
      <c r="D23" t="s">
        <v>262</v>
      </c>
      <c r="E23" t="s">
        <v>33</v>
      </c>
      <c r="F23" s="2" t="str">
        <f t="shared" si="0"/>
        <v>Cardinalities of eli:in_force</v>
      </c>
      <c r="G23" s="2" t="s">
        <v>209</v>
      </c>
      <c r="H23"/>
      <c r="I23">
        <v>1</v>
      </c>
    </row>
    <row r="24" spans="1:9" ht="63.75" x14ac:dyDescent="0.2">
      <c r="A24" t="s">
        <v>98</v>
      </c>
      <c r="B24" t="s">
        <v>51</v>
      </c>
      <c r="C24" s="2" t="s">
        <v>46</v>
      </c>
      <c r="D24" t="s">
        <v>262</v>
      </c>
      <c r="E24" t="s">
        <v>33</v>
      </c>
      <c r="F24" s="2" t="str">
        <f t="shared" si="0"/>
        <v>Cardinalities of eli:first_date_entry_into_force</v>
      </c>
      <c r="G24" s="2" t="s">
        <v>210</v>
      </c>
      <c r="H24"/>
      <c r="I24">
        <v>1</v>
      </c>
    </row>
    <row r="25" spans="1:9" ht="51" x14ac:dyDescent="0.2">
      <c r="A25" t="s">
        <v>99</v>
      </c>
      <c r="B25" t="s">
        <v>53</v>
      </c>
      <c r="C25" s="2" t="s">
        <v>46</v>
      </c>
      <c r="D25" t="s">
        <v>262</v>
      </c>
      <c r="E25" t="s">
        <v>33</v>
      </c>
      <c r="F25" s="2" t="str">
        <f t="shared" si="0"/>
        <v>Cardinalities of eli:date_no_longer_in_force</v>
      </c>
      <c r="G25" s="2" t="s">
        <v>211</v>
      </c>
      <c r="H25"/>
      <c r="I25">
        <v>1</v>
      </c>
    </row>
    <row r="26" spans="1:9" ht="38.25" x14ac:dyDescent="0.2">
      <c r="A26" t="s">
        <v>290</v>
      </c>
      <c r="B26" t="s">
        <v>54</v>
      </c>
      <c r="C26" s="2" t="s">
        <v>17</v>
      </c>
      <c r="D26" t="s">
        <v>262</v>
      </c>
      <c r="E26" t="s">
        <v>33</v>
      </c>
      <c r="F26" s="2" t="str">
        <f t="shared" si="0"/>
        <v>Cardinalities of eli:rights</v>
      </c>
      <c r="G26" s="2" t="s">
        <v>82</v>
      </c>
      <c r="H26"/>
      <c r="I26">
        <v>1</v>
      </c>
    </row>
    <row r="27" spans="1:9" ht="38.25" x14ac:dyDescent="0.2">
      <c r="A27" t="s">
        <v>292</v>
      </c>
      <c r="B27" s="2" t="s">
        <v>21</v>
      </c>
      <c r="C27" s="2" t="s">
        <v>17</v>
      </c>
      <c r="D27" t="s">
        <v>262</v>
      </c>
      <c r="E27" t="s">
        <v>33</v>
      </c>
      <c r="F27" s="2" t="str">
        <f t="shared" si="0"/>
        <v>Cardinalities of eli:legal_value</v>
      </c>
      <c r="G27" s="2" t="s">
        <v>212</v>
      </c>
      <c r="H27"/>
      <c r="I27">
        <v>1</v>
      </c>
    </row>
  </sheetData>
  <hyperlinks>
    <hyperlink ref="C2" r:id="rId1" xr:uid="{00000000-0004-0000-0100-000000000000}"/>
    <hyperlink ref="C4" r:id="rId2" display="http://data.europa.eu/eli/shapes" xr:uid="{00000000-0004-0000-0100-000001000000}"/>
    <hyperlink ref="F8" r:id="rId3" display="rdfs:label@en" xr:uid="{00000000-0004-0000-0100-000002000000}"/>
    <hyperlink ref="B1" r:id="rId4" xr:uid="{00000000-0004-0000-0100-000003000000}"/>
  </hyperlinks>
  <pageMargins left="0.78749999999999998" right="0.78749999999999998" top="1.05277777777778" bottom="1.05277777777778" header="0.78749999999999998" footer="0.78749999999999998"/>
  <pageSetup firstPageNumber="0" orientation="portrait" r:id="rId5"/>
  <headerFooter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1"/>
  <sheetViews>
    <sheetView topLeftCell="A61" workbookViewId="0">
      <selection activeCell="D76" sqref="D76"/>
    </sheetView>
  </sheetViews>
  <sheetFormatPr baseColWidth="10" defaultRowHeight="12.75" x14ac:dyDescent="0.2"/>
  <cols>
    <col min="1" max="2" width="26" customWidth="1"/>
    <col min="3" max="3" width="29.7109375" customWidth="1"/>
    <col min="4" max="4" width="30.42578125" customWidth="1"/>
    <col min="5" max="5" width="37" style="2" customWidth="1"/>
    <col min="6" max="6" width="36.140625" customWidth="1"/>
    <col min="7" max="7" width="17.42578125" customWidth="1"/>
    <col min="8" max="8" width="18.5703125" customWidth="1"/>
    <col min="9" max="9" width="46.42578125" customWidth="1"/>
  </cols>
  <sheetData>
    <row r="1" spans="1:9" x14ac:dyDescent="0.2">
      <c r="A1" t="s">
        <v>0</v>
      </c>
      <c r="B1" s="6" t="s">
        <v>127</v>
      </c>
      <c r="C1" s="2"/>
      <c r="F1" s="2"/>
    </row>
    <row r="2" spans="1:9" ht="15" customHeight="1" x14ac:dyDescent="0.2">
      <c r="A2" t="s">
        <v>1</v>
      </c>
      <c r="B2" t="s">
        <v>2</v>
      </c>
      <c r="C2" s="3" t="s">
        <v>3</v>
      </c>
      <c r="F2" s="2"/>
    </row>
    <row r="3" spans="1:9" x14ac:dyDescent="0.2">
      <c r="A3" t="s">
        <v>1</v>
      </c>
      <c r="B3" t="s">
        <v>4</v>
      </c>
      <c r="C3" s="2" t="s">
        <v>5</v>
      </c>
      <c r="F3" s="2"/>
    </row>
    <row r="4" spans="1:9" ht="12.75" customHeight="1" x14ac:dyDescent="0.2">
      <c r="A4" t="s">
        <v>1</v>
      </c>
      <c r="B4" t="s">
        <v>6</v>
      </c>
      <c r="C4" s="4" t="s">
        <v>7</v>
      </c>
      <c r="F4" s="2"/>
    </row>
    <row r="5" spans="1:9" x14ac:dyDescent="0.2">
      <c r="A5" s="16" t="s">
        <v>265</v>
      </c>
      <c r="B5" s="17"/>
      <c r="C5" s="17"/>
      <c r="D5" s="18"/>
      <c r="E5" s="19"/>
      <c r="F5" s="19"/>
      <c r="G5" s="17"/>
      <c r="H5" s="17"/>
      <c r="I5" s="17"/>
    </row>
    <row r="6" spans="1:9" x14ac:dyDescent="0.2">
      <c r="D6" s="4"/>
      <c r="F6" s="2"/>
    </row>
    <row r="7" spans="1:9" s="15" customFormat="1" ht="51" x14ac:dyDescent="0.2">
      <c r="A7" s="12" t="s">
        <v>228</v>
      </c>
      <c r="B7" s="14" t="s">
        <v>236</v>
      </c>
      <c r="C7" s="13" t="s">
        <v>229</v>
      </c>
      <c r="D7" s="13" t="s">
        <v>230</v>
      </c>
      <c r="E7" s="13" t="s">
        <v>231</v>
      </c>
      <c r="F7" s="13" t="s">
        <v>237</v>
      </c>
      <c r="G7" s="13" t="s">
        <v>238</v>
      </c>
      <c r="H7" s="13" t="s">
        <v>239</v>
      </c>
    </row>
    <row r="8" spans="1:9" x14ac:dyDescent="0.2">
      <c r="A8" s="7" t="s">
        <v>8</v>
      </c>
      <c r="B8" s="7" t="s">
        <v>9</v>
      </c>
      <c r="C8" s="8" t="s">
        <v>10</v>
      </c>
      <c r="D8" s="7" t="s">
        <v>203</v>
      </c>
      <c r="E8" s="8" t="s">
        <v>11</v>
      </c>
      <c r="F8" s="8" t="s">
        <v>70</v>
      </c>
      <c r="G8" s="7" t="s">
        <v>31</v>
      </c>
      <c r="H8" s="7" t="s">
        <v>201</v>
      </c>
      <c r="I8" s="7"/>
    </row>
    <row r="9" spans="1:9" ht="25.5" x14ac:dyDescent="0.2">
      <c r="A9" t="s">
        <v>125</v>
      </c>
      <c r="B9" t="s">
        <v>261</v>
      </c>
      <c r="C9" s="2" t="str">
        <f>SUBSTITUTE(A9, "eli:", "")</f>
        <v>is_part_of</v>
      </c>
      <c r="D9">
        <v>101</v>
      </c>
      <c r="E9" s="2" t="str">
        <f>CONCATENATE(A9, " MUST be expressed on ", G9)</f>
        <v>eli:is_part_of MUST be expressed on eli:LegalResource</v>
      </c>
      <c r="F9" s="2" t="str">
        <f>A9</f>
        <v>eli:is_part_of</v>
      </c>
      <c r="G9" t="s">
        <v>13</v>
      </c>
    </row>
    <row r="10" spans="1:9" ht="25.5" x14ac:dyDescent="0.2">
      <c r="A10" t="s">
        <v>120</v>
      </c>
      <c r="B10" t="s">
        <v>261</v>
      </c>
      <c r="C10" s="2" t="str">
        <f>SUBSTITUTE(A10, "eli:", "")</f>
        <v>has_part</v>
      </c>
      <c r="D10">
        <f>D9+1</f>
        <v>102</v>
      </c>
      <c r="E10" s="2" t="str">
        <f>CONCATENATE(A10, " MUST be expressed on ", G10)</f>
        <v>eli:has_part MUST be expressed on eli:LegalResource</v>
      </c>
      <c r="F10" s="2" t="str">
        <f>A10</f>
        <v>eli:has_part</v>
      </c>
      <c r="G10" t="s">
        <v>13</v>
      </c>
    </row>
    <row r="11" spans="1:9" ht="25.5" x14ac:dyDescent="0.2">
      <c r="A11" t="s">
        <v>158</v>
      </c>
      <c r="B11" t="s">
        <v>261</v>
      </c>
      <c r="C11" s="2" t="str">
        <f t="shared" ref="C11:C42" si="0">SUBSTITUTE(A11, "eli:", "")</f>
        <v>is_member_of</v>
      </c>
      <c r="D11">
        <f t="shared" ref="D11:D74" si="1">D10+1</f>
        <v>103</v>
      </c>
      <c r="E11" s="2" t="str">
        <f t="shared" ref="E11:E17" si="2">CONCATENATE(A11, " MUST be expressed on ", G11)</f>
        <v>eli:is_member_of MUST be expressed on eli:LegalResource</v>
      </c>
      <c r="F11" s="2" t="str">
        <f>A11</f>
        <v>eli:is_member_of</v>
      </c>
      <c r="G11" t="s">
        <v>13</v>
      </c>
    </row>
    <row r="12" spans="1:9" ht="25.5" x14ac:dyDescent="0.2">
      <c r="A12" t="s">
        <v>159</v>
      </c>
      <c r="B12" t="s">
        <v>261</v>
      </c>
      <c r="C12" s="2" t="str">
        <f t="shared" si="0"/>
        <v>has_member</v>
      </c>
      <c r="D12">
        <f t="shared" si="1"/>
        <v>104</v>
      </c>
      <c r="E12" s="2" t="str">
        <f t="shared" si="2"/>
        <v>eli:has_member MUST be expressed on eli:LegalResource</v>
      </c>
      <c r="F12" s="2" t="str">
        <f>A12</f>
        <v>eli:has_member</v>
      </c>
      <c r="G12" t="s">
        <v>13</v>
      </c>
    </row>
    <row r="13" spans="1:9" ht="25.5" x14ac:dyDescent="0.2">
      <c r="A13" t="s">
        <v>29</v>
      </c>
      <c r="B13" t="s">
        <v>261</v>
      </c>
      <c r="C13" s="2" t="str">
        <f t="shared" si="0"/>
        <v>is_realized_by</v>
      </c>
      <c r="D13">
        <f t="shared" si="1"/>
        <v>105</v>
      </c>
      <c r="E13" s="2" t="str">
        <f t="shared" si="2"/>
        <v>eli:is_realized_by MUST be expressed on eli:LegalResource</v>
      </c>
      <c r="F13" s="2" t="str">
        <f>A13</f>
        <v>eli:is_realized_by</v>
      </c>
      <c r="G13" t="s">
        <v>13</v>
      </c>
    </row>
    <row r="14" spans="1:9" ht="25.5" x14ac:dyDescent="0.2">
      <c r="A14" t="s">
        <v>32</v>
      </c>
      <c r="B14" t="s">
        <v>261</v>
      </c>
      <c r="C14" s="2" t="str">
        <f t="shared" si="0"/>
        <v>realizes</v>
      </c>
      <c r="D14">
        <f t="shared" si="1"/>
        <v>106</v>
      </c>
      <c r="E14" s="2" t="str">
        <f t="shared" si="2"/>
        <v>eli:realizes MUST be expressed on eli:LegalExpression</v>
      </c>
      <c r="F14" s="2" t="str">
        <f t="shared" ref="F14:F81" si="3">A14</f>
        <v>eli:realizes</v>
      </c>
      <c r="G14" t="s">
        <v>15</v>
      </c>
    </row>
    <row r="15" spans="1:9" ht="25.5" x14ac:dyDescent="0.2">
      <c r="A15" t="s">
        <v>35</v>
      </c>
      <c r="B15" t="s">
        <v>261</v>
      </c>
      <c r="C15" s="2" t="str">
        <f t="shared" si="0"/>
        <v>is_embodied_by</v>
      </c>
      <c r="D15">
        <f t="shared" si="1"/>
        <v>107</v>
      </c>
      <c r="E15" s="2" t="str">
        <f t="shared" si="2"/>
        <v>eli:is_embodied_by MUST be expressed on eli:LegalExpression</v>
      </c>
      <c r="F15" s="2" t="str">
        <f t="shared" si="3"/>
        <v>eli:is_embodied_by</v>
      </c>
      <c r="G15" t="s">
        <v>15</v>
      </c>
    </row>
    <row r="16" spans="1:9" ht="25.5" x14ac:dyDescent="0.2">
      <c r="A16" t="s">
        <v>36</v>
      </c>
      <c r="B16" t="s">
        <v>261</v>
      </c>
      <c r="C16" s="2" t="str">
        <f t="shared" si="0"/>
        <v>embodies</v>
      </c>
      <c r="D16">
        <f t="shared" si="1"/>
        <v>108</v>
      </c>
      <c r="E16" s="2" t="str">
        <f t="shared" si="2"/>
        <v>eli:embodies MUST be expressed on eli:Format</v>
      </c>
      <c r="F16" s="2" t="str">
        <f t="shared" si="3"/>
        <v>eli:embodies</v>
      </c>
      <c r="G16" t="s">
        <v>17</v>
      </c>
    </row>
    <row r="17" spans="1:8" ht="25.5" x14ac:dyDescent="0.2">
      <c r="A17" t="s">
        <v>160</v>
      </c>
      <c r="B17" t="s">
        <v>261</v>
      </c>
      <c r="C17" s="2" t="str">
        <f t="shared" si="0"/>
        <v>is_exemplified_by</v>
      </c>
      <c r="D17">
        <f t="shared" si="1"/>
        <v>109</v>
      </c>
      <c r="E17" s="2" t="str">
        <f t="shared" si="2"/>
        <v>eli:is_exemplified_by MUST be expressed on eli:Format</v>
      </c>
      <c r="F17" s="2" t="str">
        <f>A17</f>
        <v>eli:is_exemplified_by</v>
      </c>
      <c r="G17" t="s">
        <v>17</v>
      </c>
    </row>
    <row r="18" spans="1:8" ht="25.5" x14ac:dyDescent="0.2">
      <c r="A18" t="s">
        <v>161</v>
      </c>
      <c r="B18" t="s">
        <v>261</v>
      </c>
      <c r="C18" s="2" t="str">
        <f>SUBSTITUTE(A18, "eli:", "")</f>
        <v>number</v>
      </c>
      <c r="D18">
        <f t="shared" si="1"/>
        <v>110</v>
      </c>
      <c r="E18" s="2" t="str">
        <f>CONCATENATE(A18, " MUST be expressed on ", "eli:LegalResource or eli:LegalExpression")</f>
        <v>eli:number MUST be expressed on eli:LegalResource or eli:LegalExpression</v>
      </c>
      <c r="F18" s="2" t="str">
        <f>A18</f>
        <v>eli:number</v>
      </c>
      <c r="H18" t="s">
        <v>213</v>
      </c>
    </row>
    <row r="19" spans="1:8" ht="38.25" x14ac:dyDescent="0.2">
      <c r="A19" t="s">
        <v>45</v>
      </c>
      <c r="B19" t="s">
        <v>261</v>
      </c>
      <c r="C19" s="2" t="str">
        <f t="shared" si="0"/>
        <v>uri_schema</v>
      </c>
      <c r="D19">
        <f t="shared" si="1"/>
        <v>111</v>
      </c>
      <c r="E19" s="2" t="str">
        <f>CONCATENATE(A19, " MUST be expressed on ", "eli:LegalResource or eli:LegalExpression or eli:Format")</f>
        <v>eli:uri_schema MUST be expressed on eli:LegalResource or eli:LegalExpression or eli:Format</v>
      </c>
      <c r="F19" s="2" t="str">
        <f>A19</f>
        <v>eli:uri_schema</v>
      </c>
      <c r="G19" s="2"/>
      <c r="H19" t="s">
        <v>224</v>
      </c>
    </row>
    <row r="20" spans="1:8" ht="38.25" x14ac:dyDescent="0.2">
      <c r="A20" t="s">
        <v>162</v>
      </c>
      <c r="B20" t="s">
        <v>261</v>
      </c>
      <c r="C20" s="2" t="str">
        <f>SUBSTITUTE(A20, "eli:", "")</f>
        <v>id_local</v>
      </c>
      <c r="D20">
        <f t="shared" si="1"/>
        <v>112</v>
      </c>
      <c r="E20" s="2" t="str">
        <f>CONCATENATE(A20, " MUST be expressed on ", "eli:LegalResource or eli:LegalExpression or eli:Format")</f>
        <v>eli:id_local MUST be expressed on eli:LegalResource or eli:LegalExpression or eli:Format</v>
      </c>
      <c r="F20" s="2" t="str">
        <f>A20</f>
        <v>eli:id_local</v>
      </c>
      <c r="H20" t="s">
        <v>224</v>
      </c>
    </row>
    <row r="21" spans="1:8" ht="25.5" x14ac:dyDescent="0.2">
      <c r="A21" t="s">
        <v>37</v>
      </c>
      <c r="B21" t="s">
        <v>261</v>
      </c>
      <c r="C21" s="2" t="str">
        <f t="shared" si="0"/>
        <v>type_document</v>
      </c>
      <c r="D21">
        <f t="shared" si="1"/>
        <v>113</v>
      </c>
      <c r="E21" s="2" t="str">
        <f>CONCATENATE(A21, " MUST be expressed on ", G21)</f>
        <v>eli:type_document MUST be expressed on eli:LegalResource</v>
      </c>
      <c r="F21" s="2" t="str">
        <f t="shared" si="3"/>
        <v>eli:type_document</v>
      </c>
      <c r="G21" t="s">
        <v>13</v>
      </c>
    </row>
    <row r="22" spans="1:8" ht="25.5" x14ac:dyDescent="0.2">
      <c r="A22" t="s">
        <v>57</v>
      </c>
      <c r="B22" t="s">
        <v>261</v>
      </c>
      <c r="C22" s="2" t="str">
        <f>SUBSTITUTE(A22, "eli:", "")</f>
        <v>relevant_for</v>
      </c>
      <c r="D22">
        <f t="shared" si="1"/>
        <v>114</v>
      </c>
      <c r="E22" s="2" t="str">
        <f>CONCATENATE(A22, " MUST be expressed on ", "eli:LegalResource or eli:LegalExpression")</f>
        <v>eli:relevant_for MUST be expressed on eli:LegalResource or eli:LegalExpression</v>
      </c>
      <c r="F22" s="2" t="str">
        <f>A22</f>
        <v>eli:relevant_for</v>
      </c>
      <c r="G22" s="2"/>
      <c r="H22" t="s">
        <v>213</v>
      </c>
    </row>
    <row r="23" spans="1:8" ht="25.5" x14ac:dyDescent="0.2">
      <c r="A23" t="s">
        <v>58</v>
      </c>
      <c r="B23" t="s">
        <v>261</v>
      </c>
      <c r="C23" s="2" t="str">
        <f>SUBSTITUTE(A23, "eli:", "")</f>
        <v>jurisdiction</v>
      </c>
      <c r="D23">
        <f t="shared" si="1"/>
        <v>115</v>
      </c>
      <c r="E23" s="2" t="str">
        <f>CONCATENATE(A23, " MUST be expressed on ", "eli:LegalResource or eli:LegalExpression")</f>
        <v>eli:jurisdiction MUST be expressed on eli:LegalResource or eli:LegalExpression</v>
      </c>
      <c r="F23" s="2" t="str">
        <f>A23</f>
        <v>eli:jurisdiction</v>
      </c>
      <c r="G23" s="2"/>
      <c r="H23" t="s">
        <v>213</v>
      </c>
    </row>
    <row r="24" spans="1:8" ht="25.5" x14ac:dyDescent="0.2">
      <c r="A24" t="s">
        <v>163</v>
      </c>
      <c r="B24" t="s">
        <v>261</v>
      </c>
      <c r="C24" s="2" t="str">
        <f>SUBSTITUTE(A24, "eli:", "")</f>
        <v>passed_by</v>
      </c>
      <c r="D24">
        <f t="shared" si="1"/>
        <v>116</v>
      </c>
      <c r="E24" s="2" t="str">
        <f>CONCATENATE(A24, " MUST be expressed on ", G24)</f>
        <v>eli:passed_by MUST be expressed on eli:LegalResource</v>
      </c>
      <c r="F24" s="2" t="str">
        <f>A24</f>
        <v>eli:passed_by</v>
      </c>
      <c r="G24" t="s">
        <v>13</v>
      </c>
    </row>
    <row r="25" spans="1:8" ht="25.5" x14ac:dyDescent="0.2">
      <c r="A25" t="s">
        <v>61</v>
      </c>
      <c r="B25" t="s">
        <v>261</v>
      </c>
      <c r="C25" s="2" t="str">
        <f>SUBSTITUTE(A25, "eli:", "")</f>
        <v>responsibility_of</v>
      </c>
      <c r="D25">
        <f t="shared" si="1"/>
        <v>117</v>
      </c>
      <c r="E25" s="2" t="str">
        <f>CONCATENATE(A25, " MUST be expressed on ", G25)</f>
        <v>eli:responsibility_of MUST be expressed on eli:LegalResource</v>
      </c>
      <c r="F25" s="2" t="str">
        <f>A25</f>
        <v>eli:responsibility_of</v>
      </c>
      <c r="G25" t="s">
        <v>13</v>
      </c>
    </row>
    <row r="26" spans="1:8" ht="25.5" x14ac:dyDescent="0.2">
      <c r="A26" t="s">
        <v>63</v>
      </c>
      <c r="B26" t="s">
        <v>261</v>
      </c>
      <c r="C26" s="2" t="str">
        <f>SUBSTITUTE(A26, "eli:", "")</f>
        <v>responsibility_of_agent</v>
      </c>
      <c r="D26">
        <f t="shared" si="1"/>
        <v>118</v>
      </c>
      <c r="E26" s="2" t="str">
        <f>CONCATENATE(A26, " MUST be expressed on ", G26)</f>
        <v>eli:responsibility_of_agent MUST be expressed on eli:LegalResource</v>
      </c>
      <c r="F26" s="2" t="str">
        <f>A26</f>
        <v>eli:responsibility_of_agent</v>
      </c>
      <c r="G26" t="s">
        <v>13</v>
      </c>
    </row>
    <row r="27" spans="1:8" ht="25.5" x14ac:dyDescent="0.2">
      <c r="A27" t="s">
        <v>55</v>
      </c>
      <c r="B27" t="s">
        <v>261</v>
      </c>
      <c r="C27" s="2" t="str">
        <f t="shared" si="0"/>
        <v>is_about</v>
      </c>
      <c r="D27">
        <f t="shared" si="1"/>
        <v>119</v>
      </c>
      <c r="E27" s="2" t="str">
        <f>CONCATENATE(A27, " MUST be expressed on ", G27)</f>
        <v>eli:is_about MUST be expressed on eli:LegalResource</v>
      </c>
      <c r="F27" s="2" t="str">
        <f t="shared" ref="F27:F63" si="4">A27</f>
        <v>eli:is_about</v>
      </c>
      <c r="G27" t="s">
        <v>13</v>
      </c>
    </row>
    <row r="28" spans="1:8" ht="25.5" x14ac:dyDescent="0.2">
      <c r="A28" t="s">
        <v>164</v>
      </c>
      <c r="B28" t="s">
        <v>261</v>
      </c>
      <c r="C28" s="2" t="str">
        <f>SUBSTITUTE(A28, "eli:", "")</f>
        <v>description</v>
      </c>
      <c r="D28">
        <f t="shared" si="1"/>
        <v>120</v>
      </c>
      <c r="E28" s="2" t="str">
        <f>CONCATENATE(A28, " MUST be expressed on ", "eli:LegalResource or eli:LegalExpression")</f>
        <v>eli:description MUST be expressed on eli:LegalResource or eli:LegalExpression</v>
      </c>
      <c r="F28" s="2" t="str">
        <f>A28</f>
        <v>eli:description</v>
      </c>
      <c r="H28" t="s">
        <v>213</v>
      </c>
    </row>
    <row r="29" spans="1:8" ht="25.5" x14ac:dyDescent="0.2">
      <c r="A29" t="s">
        <v>165</v>
      </c>
      <c r="B29" t="s">
        <v>261</v>
      </c>
      <c r="C29" s="2" t="str">
        <f>SUBSTITUTE(A29, "eli:", "")</f>
        <v>version</v>
      </c>
      <c r="D29">
        <f t="shared" si="1"/>
        <v>121</v>
      </c>
      <c r="E29" s="2" t="str">
        <f>CONCATENATE(A29, " MUST be expressed on ", "eli:LegalResource or eli:LegalExpression")</f>
        <v>eli:version MUST be expressed on eli:LegalResource or eli:LegalExpression</v>
      </c>
      <c r="F29" s="2" t="str">
        <f>A29</f>
        <v>eli:version</v>
      </c>
      <c r="H29" t="s">
        <v>213</v>
      </c>
    </row>
    <row r="30" spans="1:8" ht="25.5" x14ac:dyDescent="0.2">
      <c r="A30" t="s">
        <v>47</v>
      </c>
      <c r="B30" t="s">
        <v>261</v>
      </c>
      <c r="C30" s="2" t="str">
        <f>SUBSTITUTE(A30, "eli:", "")</f>
        <v>version_date</v>
      </c>
      <c r="D30">
        <f t="shared" si="1"/>
        <v>122</v>
      </c>
      <c r="E30" s="2" t="str">
        <f>CONCATENATE(A30, " MUST be expressed on ", "eli:LegalResource or eli:LegalExpression")</f>
        <v>eli:version_date MUST be expressed on eli:LegalResource or eli:LegalExpression</v>
      </c>
      <c r="F30" s="2" t="str">
        <f>A30</f>
        <v>eli:version_date</v>
      </c>
      <c r="G30" s="2"/>
      <c r="H30" t="s">
        <v>213</v>
      </c>
    </row>
    <row r="31" spans="1:8" ht="25.5" x14ac:dyDescent="0.2">
      <c r="A31" t="s">
        <v>48</v>
      </c>
      <c r="B31" t="s">
        <v>261</v>
      </c>
      <c r="C31" s="2" t="str">
        <f t="shared" si="0"/>
        <v>date_document</v>
      </c>
      <c r="D31">
        <f t="shared" si="1"/>
        <v>123</v>
      </c>
      <c r="E31" s="2" t="str">
        <f>CONCATENATE(A31, " MUST be expressed on ", G31)</f>
        <v>eli:date_document MUST be expressed on eli:LegalResource</v>
      </c>
      <c r="F31" s="2" t="str">
        <f t="shared" si="4"/>
        <v>eli:date_document</v>
      </c>
      <c r="G31" t="s">
        <v>13</v>
      </c>
    </row>
    <row r="32" spans="1:8" ht="38.25" x14ac:dyDescent="0.2">
      <c r="A32" t="s">
        <v>49</v>
      </c>
      <c r="B32" t="s">
        <v>261</v>
      </c>
      <c r="C32" s="2" t="str">
        <f t="shared" si="0"/>
        <v>date_publication</v>
      </c>
      <c r="D32">
        <f t="shared" si="1"/>
        <v>124</v>
      </c>
      <c r="E32" s="2" t="str">
        <f t="shared" ref="E32:E40" si="5">CONCATENATE(A32, " MUST be expressed on ", "eli:LegalResource or eli:LegalExpression")</f>
        <v>eli:date_publication MUST be expressed on eli:LegalResource or eli:LegalExpression</v>
      </c>
      <c r="F32" s="2" t="str">
        <f t="shared" si="4"/>
        <v>eli:date_publication</v>
      </c>
      <c r="G32" s="2"/>
      <c r="H32" t="s">
        <v>213</v>
      </c>
    </row>
    <row r="33" spans="1:8" ht="25.5" x14ac:dyDescent="0.2">
      <c r="A33" t="s">
        <v>50</v>
      </c>
      <c r="B33" t="s">
        <v>261</v>
      </c>
      <c r="C33" s="2" t="str">
        <f>SUBSTITUTE(A33, "eli:", "")</f>
        <v>in_force</v>
      </c>
      <c r="D33">
        <f t="shared" si="1"/>
        <v>125</v>
      </c>
      <c r="E33" s="2" t="str">
        <f>CONCATENATE(A33, " MUST be expressed on ", "eli:LegalResource or eli:LegalExpression")</f>
        <v>eli:in_force MUST be expressed on eli:LegalResource or eli:LegalExpression</v>
      </c>
      <c r="F33" s="2" t="str">
        <f>A33</f>
        <v>eli:in_force</v>
      </c>
      <c r="G33" s="2"/>
      <c r="H33" t="s">
        <v>213</v>
      </c>
    </row>
    <row r="34" spans="1:8" ht="38.25" x14ac:dyDescent="0.2">
      <c r="A34" t="s">
        <v>126</v>
      </c>
      <c r="B34" t="s">
        <v>261</v>
      </c>
      <c r="C34" s="2" t="str">
        <f t="shared" si="0"/>
        <v>first_date_entry_in_force</v>
      </c>
      <c r="D34">
        <f t="shared" si="1"/>
        <v>126</v>
      </c>
      <c r="E34" s="2" t="str">
        <f t="shared" si="5"/>
        <v>eli:first_date_entry_in_force MUST be expressed on eli:LegalResource or eli:LegalExpression</v>
      </c>
      <c r="F34" s="2" t="str">
        <f t="shared" si="4"/>
        <v>eli:first_date_entry_in_force</v>
      </c>
      <c r="G34" s="2"/>
      <c r="H34" t="s">
        <v>213</v>
      </c>
    </row>
    <row r="35" spans="1:8" ht="38.25" x14ac:dyDescent="0.2">
      <c r="A35" t="s">
        <v>53</v>
      </c>
      <c r="B35" t="s">
        <v>261</v>
      </c>
      <c r="C35" s="2" t="str">
        <f t="shared" si="0"/>
        <v>date_no_longer_in_force</v>
      </c>
      <c r="D35">
        <f t="shared" si="1"/>
        <v>127</v>
      </c>
      <c r="E35" s="2" t="str">
        <f t="shared" si="5"/>
        <v>eli:date_no_longer_in_force MUST be expressed on eli:LegalResource or eli:LegalExpression</v>
      </c>
      <c r="F35" s="2" t="str">
        <f t="shared" si="4"/>
        <v>eli:date_no_longer_in_force</v>
      </c>
      <c r="G35" s="2"/>
      <c r="H35" t="s">
        <v>213</v>
      </c>
    </row>
    <row r="36" spans="1:8" ht="38.25" x14ac:dyDescent="0.2">
      <c r="A36" t="s">
        <v>60</v>
      </c>
      <c r="B36" t="s">
        <v>261</v>
      </c>
      <c r="C36" s="2" t="str">
        <f t="shared" si="0"/>
        <v>date_applicability</v>
      </c>
      <c r="D36">
        <f t="shared" si="1"/>
        <v>128</v>
      </c>
      <c r="E36" s="2" t="str">
        <f t="shared" si="5"/>
        <v>eli:date_applicability MUST be expressed on eli:LegalResource or eli:LegalExpression</v>
      </c>
      <c r="F36" s="2" t="str">
        <f t="shared" si="4"/>
        <v>eli:date_applicability</v>
      </c>
      <c r="G36" s="2"/>
      <c r="H36" t="s">
        <v>213</v>
      </c>
    </row>
    <row r="37" spans="1:8" ht="25.5" x14ac:dyDescent="0.2">
      <c r="A37" t="s">
        <v>166</v>
      </c>
      <c r="B37" t="s">
        <v>261</v>
      </c>
      <c r="C37" s="2" t="str">
        <f t="shared" si="0"/>
        <v>related_to</v>
      </c>
      <c r="D37">
        <f t="shared" si="1"/>
        <v>129</v>
      </c>
      <c r="E37" s="2" t="str">
        <f t="shared" si="5"/>
        <v>eli:related_to MUST be expressed on eli:LegalResource or eli:LegalExpression</v>
      </c>
      <c r="F37" s="2" t="str">
        <f t="shared" si="4"/>
        <v>eli:related_to</v>
      </c>
      <c r="H37" t="s">
        <v>213</v>
      </c>
    </row>
    <row r="38" spans="1:8" ht="25.5" x14ac:dyDescent="0.2">
      <c r="A38" t="s">
        <v>167</v>
      </c>
      <c r="B38" t="s">
        <v>261</v>
      </c>
      <c r="C38" s="2" t="str">
        <f t="shared" si="0"/>
        <v>changes</v>
      </c>
      <c r="D38">
        <f t="shared" si="1"/>
        <v>130</v>
      </c>
      <c r="E38" s="2" t="str">
        <f t="shared" si="5"/>
        <v>eli:changes MUST be expressed on eli:LegalResource or eli:LegalExpression</v>
      </c>
      <c r="F38" s="2" t="str">
        <f t="shared" si="4"/>
        <v>eli:changes</v>
      </c>
      <c r="H38" t="s">
        <v>213</v>
      </c>
    </row>
    <row r="39" spans="1:8" ht="25.5" x14ac:dyDescent="0.2">
      <c r="A39" t="s">
        <v>168</v>
      </c>
      <c r="B39" t="s">
        <v>261</v>
      </c>
      <c r="C39" s="2" t="str">
        <f t="shared" si="0"/>
        <v>changed_by</v>
      </c>
      <c r="D39">
        <f t="shared" si="1"/>
        <v>131</v>
      </c>
      <c r="E39" s="2" t="str">
        <f t="shared" si="5"/>
        <v>eli:changed_by MUST be expressed on eli:LegalResource or eli:LegalExpression</v>
      </c>
      <c r="F39" s="2" t="str">
        <f t="shared" si="4"/>
        <v>eli:changed_by</v>
      </c>
      <c r="H39" t="s">
        <v>213</v>
      </c>
    </row>
    <row r="40" spans="1:8" ht="25.5" x14ac:dyDescent="0.2">
      <c r="A40" t="s">
        <v>169</v>
      </c>
      <c r="B40" t="s">
        <v>261</v>
      </c>
      <c r="C40" s="2" t="str">
        <f t="shared" si="0"/>
        <v>basis_for</v>
      </c>
      <c r="D40">
        <f t="shared" si="1"/>
        <v>132</v>
      </c>
      <c r="E40" s="2" t="str">
        <f t="shared" si="5"/>
        <v>eli:basis_for MUST be expressed on eli:LegalResource or eli:LegalExpression</v>
      </c>
      <c r="F40" s="2" t="str">
        <f t="shared" si="4"/>
        <v>eli:basis_for</v>
      </c>
      <c r="H40" t="s">
        <v>213</v>
      </c>
    </row>
    <row r="41" spans="1:8" ht="25.5" x14ac:dyDescent="0.2">
      <c r="A41" t="s">
        <v>170</v>
      </c>
      <c r="B41" t="s">
        <v>261</v>
      </c>
      <c r="C41" s="2" t="str">
        <f t="shared" si="0"/>
        <v>based_on</v>
      </c>
      <c r="D41">
        <f t="shared" si="1"/>
        <v>133</v>
      </c>
      <c r="E41" s="2" t="str">
        <f>CONCATENATE(A41, " MUST be expressed on ", G41)</f>
        <v>eli:based_on MUST be expressed on eli:LegalResource</v>
      </c>
      <c r="F41" s="2" t="str">
        <f t="shared" si="4"/>
        <v>eli:based_on</v>
      </c>
      <c r="G41" t="s">
        <v>13</v>
      </c>
    </row>
    <row r="42" spans="1:8" ht="25.5" x14ac:dyDescent="0.2">
      <c r="A42" t="s">
        <v>171</v>
      </c>
      <c r="B42" t="s">
        <v>261</v>
      </c>
      <c r="C42" s="2" t="str">
        <f t="shared" si="0"/>
        <v>cites</v>
      </c>
      <c r="D42">
        <f t="shared" si="1"/>
        <v>134</v>
      </c>
      <c r="E42" s="2" t="str">
        <f t="shared" ref="E42:E46" si="6">CONCATENATE(A42, " MUST be expressed on ", "eli:LegalResource or eli:LegalExpression")</f>
        <v>eli:cites MUST be expressed on eli:LegalResource or eli:LegalExpression</v>
      </c>
      <c r="F42" s="2" t="str">
        <f t="shared" si="4"/>
        <v>eli:cites</v>
      </c>
      <c r="H42" t="s">
        <v>213</v>
      </c>
    </row>
    <row r="43" spans="1:8" ht="25.5" x14ac:dyDescent="0.2">
      <c r="A43" t="s">
        <v>172</v>
      </c>
      <c r="B43" t="s">
        <v>261</v>
      </c>
      <c r="C43" s="2" t="str">
        <f t="shared" ref="C43:C81" si="7">SUBSTITUTE(A43, "eli:", "")</f>
        <v>cited_by</v>
      </c>
      <c r="D43">
        <f t="shared" si="1"/>
        <v>135</v>
      </c>
      <c r="E43" s="2" t="str">
        <f t="shared" si="6"/>
        <v>eli:cited_by MUST be expressed on eli:LegalResource or eli:LegalExpression</v>
      </c>
      <c r="F43" s="2" t="str">
        <f t="shared" si="4"/>
        <v>eli:cited_by</v>
      </c>
    </row>
    <row r="44" spans="1:8" ht="25.5" x14ac:dyDescent="0.2">
      <c r="A44" t="s">
        <v>173</v>
      </c>
      <c r="B44" t="s">
        <v>261</v>
      </c>
      <c r="C44" s="2" t="str">
        <f t="shared" si="7"/>
        <v>consolidates</v>
      </c>
      <c r="D44">
        <f t="shared" si="1"/>
        <v>136</v>
      </c>
      <c r="E44" s="2" t="str">
        <f t="shared" si="6"/>
        <v>eli:consolidates MUST be expressed on eli:LegalResource or eli:LegalExpression</v>
      </c>
      <c r="F44" s="2" t="str">
        <f t="shared" si="4"/>
        <v>eli:consolidates</v>
      </c>
      <c r="H44" t="s">
        <v>213</v>
      </c>
    </row>
    <row r="45" spans="1:8" ht="38.25" x14ac:dyDescent="0.2">
      <c r="A45" t="s">
        <v>174</v>
      </c>
      <c r="B45" t="s">
        <v>261</v>
      </c>
      <c r="C45" s="2" t="str">
        <f t="shared" si="7"/>
        <v>consolidated_by</v>
      </c>
      <c r="D45">
        <f t="shared" si="1"/>
        <v>137</v>
      </c>
      <c r="E45" s="2" t="str">
        <f t="shared" si="6"/>
        <v>eli:consolidated_by MUST be expressed on eli:LegalResource or eli:LegalExpression</v>
      </c>
      <c r="F45" s="2" t="str">
        <f t="shared" si="4"/>
        <v>eli:consolidated_by</v>
      </c>
      <c r="H45" t="s">
        <v>213</v>
      </c>
    </row>
    <row r="46" spans="1:8" ht="25.5" x14ac:dyDescent="0.2">
      <c r="A46" t="s">
        <v>175</v>
      </c>
      <c r="B46" t="s">
        <v>261</v>
      </c>
      <c r="C46" s="2" t="str">
        <f t="shared" si="7"/>
        <v>transposes</v>
      </c>
      <c r="D46">
        <f t="shared" si="1"/>
        <v>138</v>
      </c>
      <c r="E46" s="2" t="str">
        <f t="shared" si="6"/>
        <v>eli:transposes MUST be expressed on eli:LegalResource or eli:LegalExpression</v>
      </c>
      <c r="F46" s="2" t="str">
        <f t="shared" si="4"/>
        <v>eli:transposes</v>
      </c>
      <c r="H46" t="s">
        <v>213</v>
      </c>
    </row>
    <row r="47" spans="1:8" ht="25.5" x14ac:dyDescent="0.2">
      <c r="A47" t="s">
        <v>176</v>
      </c>
      <c r="B47" t="s">
        <v>261</v>
      </c>
      <c r="C47" s="2" t="str">
        <f t="shared" si="7"/>
        <v>transposed_by</v>
      </c>
      <c r="D47">
        <f t="shared" si="1"/>
        <v>139</v>
      </c>
      <c r="E47" s="2" t="str">
        <f>CONCATENATE(A47, " MUST be expressed on ", G47)</f>
        <v>eli:transposed_by MUST be expressed on eli:LegalResource</v>
      </c>
      <c r="F47" s="2" t="str">
        <f t="shared" si="4"/>
        <v>eli:transposed_by</v>
      </c>
      <c r="G47" t="s">
        <v>13</v>
      </c>
    </row>
    <row r="48" spans="1:8" ht="25.5" x14ac:dyDescent="0.2">
      <c r="A48" t="s">
        <v>177</v>
      </c>
      <c r="B48" t="s">
        <v>261</v>
      </c>
      <c r="C48" s="2" t="str">
        <f t="shared" si="7"/>
        <v>implements</v>
      </c>
      <c r="D48">
        <f t="shared" si="1"/>
        <v>140</v>
      </c>
      <c r="E48" s="2" t="str">
        <f>CONCATENATE(A48, " MUST be expressed on ", G48)</f>
        <v>eli:implements MUST be expressed on eli:LegalResource</v>
      </c>
      <c r="F48" s="2" t="str">
        <f t="shared" si="4"/>
        <v>eli:implements</v>
      </c>
      <c r="G48" t="s">
        <v>13</v>
      </c>
    </row>
    <row r="49" spans="1:8" ht="25.5" x14ac:dyDescent="0.2">
      <c r="A49" t="s">
        <v>178</v>
      </c>
      <c r="B49" t="s">
        <v>261</v>
      </c>
      <c r="C49" s="2" t="str">
        <f t="shared" si="7"/>
        <v>implemented_by</v>
      </c>
      <c r="D49">
        <f t="shared" si="1"/>
        <v>141</v>
      </c>
      <c r="E49" s="2" t="str">
        <f>CONCATENATE(A49, " MUST be expressed on ", G49)</f>
        <v>eli:implemented_by MUST be expressed on eli:LegalResource</v>
      </c>
      <c r="F49" s="2" t="str">
        <f t="shared" si="4"/>
        <v>eli:implemented_by</v>
      </c>
      <c r="G49" t="s">
        <v>13</v>
      </c>
    </row>
    <row r="50" spans="1:8" x14ac:dyDescent="0.2">
      <c r="A50" t="s">
        <v>179</v>
      </c>
      <c r="B50" t="s">
        <v>261</v>
      </c>
      <c r="C50" s="2" t="str">
        <f t="shared" si="7"/>
        <v>applies</v>
      </c>
      <c r="D50">
        <f t="shared" si="1"/>
        <v>142</v>
      </c>
      <c r="F50" s="2" t="str">
        <f t="shared" si="4"/>
        <v>eli:applies</v>
      </c>
      <c r="H50" t="s">
        <v>213</v>
      </c>
    </row>
    <row r="51" spans="1:8" ht="25.5" x14ac:dyDescent="0.2">
      <c r="A51" t="s">
        <v>180</v>
      </c>
      <c r="B51" t="s">
        <v>261</v>
      </c>
      <c r="C51" s="2" t="str">
        <f t="shared" si="7"/>
        <v>applied_by</v>
      </c>
      <c r="D51">
        <f t="shared" si="1"/>
        <v>143</v>
      </c>
      <c r="E51" s="2" t="str">
        <f>CONCATENATE(A51, " MUST be expressed on ", G51)</f>
        <v>eli:applied_by MUST be expressed on eli:LegalResource</v>
      </c>
      <c r="F51" s="2" t="str">
        <f t="shared" si="4"/>
        <v>eli:applied_by</v>
      </c>
      <c r="G51" t="s">
        <v>13</v>
      </c>
    </row>
    <row r="52" spans="1:8" ht="25.5" x14ac:dyDescent="0.2">
      <c r="A52" t="s">
        <v>181</v>
      </c>
      <c r="B52" t="s">
        <v>261</v>
      </c>
      <c r="C52" s="2" t="str">
        <f t="shared" si="7"/>
        <v>commences</v>
      </c>
      <c r="D52">
        <f t="shared" si="1"/>
        <v>144</v>
      </c>
      <c r="E52" s="2" t="str">
        <f t="shared" ref="E52:E59" si="8">CONCATENATE(A52, " MUST be expressed on ", "eli:LegalResource or eli:LegalExpression")</f>
        <v>eli:commences MUST be expressed on eli:LegalResource or eli:LegalExpression</v>
      </c>
      <c r="F52" s="2" t="str">
        <f t="shared" si="4"/>
        <v>eli:commences</v>
      </c>
      <c r="H52" t="s">
        <v>213</v>
      </c>
    </row>
    <row r="53" spans="1:8" ht="38.25" x14ac:dyDescent="0.2">
      <c r="A53" t="s">
        <v>182</v>
      </c>
      <c r="B53" t="s">
        <v>261</v>
      </c>
      <c r="C53" s="2" t="str">
        <f t="shared" si="7"/>
        <v>commenced_by</v>
      </c>
      <c r="D53">
        <f t="shared" si="1"/>
        <v>145</v>
      </c>
      <c r="E53" s="2" t="str">
        <f t="shared" si="8"/>
        <v>eli:commenced_by MUST be expressed on eli:LegalResource or eli:LegalExpression</v>
      </c>
      <c r="F53" s="2" t="str">
        <f t="shared" si="4"/>
        <v>eli:commenced_by</v>
      </c>
      <c r="H53" t="s">
        <v>213</v>
      </c>
    </row>
    <row r="54" spans="1:8" ht="25.5" x14ac:dyDescent="0.2">
      <c r="A54" t="s">
        <v>183</v>
      </c>
      <c r="B54" t="s">
        <v>261</v>
      </c>
      <c r="C54" s="2" t="str">
        <f t="shared" si="7"/>
        <v>repeals</v>
      </c>
      <c r="D54">
        <f t="shared" si="1"/>
        <v>146</v>
      </c>
      <c r="E54" s="2" t="str">
        <f t="shared" si="8"/>
        <v>eli:repeals MUST be expressed on eli:LegalResource or eli:LegalExpression</v>
      </c>
      <c r="F54" s="2" t="str">
        <f t="shared" si="4"/>
        <v>eli:repeals</v>
      </c>
      <c r="H54" t="s">
        <v>213</v>
      </c>
    </row>
    <row r="55" spans="1:8" ht="25.5" x14ac:dyDescent="0.2">
      <c r="A55" t="s">
        <v>202</v>
      </c>
      <c r="B55" t="s">
        <v>261</v>
      </c>
      <c r="C55" s="2" t="str">
        <f t="shared" si="7"/>
        <v>repealed_by</v>
      </c>
      <c r="D55">
        <f t="shared" si="1"/>
        <v>147</v>
      </c>
      <c r="E55" s="2" t="str">
        <f t="shared" si="8"/>
        <v>eli:repealed_by MUST be expressed on eli:LegalResource or eli:LegalExpression</v>
      </c>
      <c r="F55" s="2" t="str">
        <f t="shared" si="4"/>
        <v>eli:repealed_by</v>
      </c>
      <c r="H55" t="s">
        <v>213</v>
      </c>
    </row>
    <row r="56" spans="1:8" ht="25.5" x14ac:dyDescent="0.2">
      <c r="A56" t="s">
        <v>184</v>
      </c>
      <c r="B56" t="s">
        <v>261</v>
      </c>
      <c r="C56" s="2" t="str">
        <f t="shared" si="7"/>
        <v>corrects</v>
      </c>
      <c r="D56">
        <f t="shared" si="1"/>
        <v>148</v>
      </c>
      <c r="E56" s="2" t="str">
        <f t="shared" si="8"/>
        <v>eli:corrects MUST be expressed on eli:LegalResource or eli:LegalExpression</v>
      </c>
      <c r="F56" s="2" t="str">
        <f t="shared" si="4"/>
        <v>eli:corrects</v>
      </c>
      <c r="H56" t="s">
        <v>213</v>
      </c>
    </row>
    <row r="57" spans="1:8" ht="25.5" x14ac:dyDescent="0.2">
      <c r="A57" t="s">
        <v>185</v>
      </c>
      <c r="B57" t="s">
        <v>261</v>
      </c>
      <c r="C57" s="2" t="str">
        <f t="shared" si="7"/>
        <v>corrected_by</v>
      </c>
      <c r="D57">
        <f t="shared" si="1"/>
        <v>149</v>
      </c>
      <c r="E57" s="2" t="str">
        <f t="shared" si="8"/>
        <v>eli:corrected_by MUST be expressed on eli:LegalResource or eli:LegalExpression</v>
      </c>
      <c r="F57" s="2" t="str">
        <f t="shared" si="4"/>
        <v>eli:corrected_by</v>
      </c>
      <c r="H57" t="s">
        <v>213</v>
      </c>
    </row>
    <row r="58" spans="1:8" ht="25.5" x14ac:dyDescent="0.2">
      <c r="A58" t="s">
        <v>186</v>
      </c>
      <c r="B58" t="s">
        <v>261</v>
      </c>
      <c r="C58" s="2" t="str">
        <f t="shared" si="7"/>
        <v>amends</v>
      </c>
      <c r="D58">
        <f t="shared" si="1"/>
        <v>150</v>
      </c>
      <c r="E58" s="2" t="str">
        <f t="shared" si="8"/>
        <v>eli:amends MUST be expressed on eli:LegalResource or eli:LegalExpression</v>
      </c>
      <c r="F58" s="2" t="str">
        <f t="shared" si="4"/>
        <v>eli:amends</v>
      </c>
      <c r="H58" t="s">
        <v>213</v>
      </c>
    </row>
    <row r="59" spans="1:8" ht="25.5" x14ac:dyDescent="0.2">
      <c r="A59" t="s">
        <v>187</v>
      </c>
      <c r="B59" t="s">
        <v>261</v>
      </c>
      <c r="C59" s="2" t="str">
        <f t="shared" si="7"/>
        <v>amended_by</v>
      </c>
      <c r="D59">
        <f t="shared" si="1"/>
        <v>151</v>
      </c>
      <c r="E59" s="2" t="str">
        <f t="shared" si="8"/>
        <v>eli:amended_by MUST be expressed on eli:LegalResource or eli:LegalExpression</v>
      </c>
      <c r="F59" s="2" t="str">
        <f t="shared" si="4"/>
        <v>eli:amended_by</v>
      </c>
      <c r="H59" t="s">
        <v>213</v>
      </c>
    </row>
    <row r="60" spans="1:8" ht="25.5" x14ac:dyDescent="0.2">
      <c r="A60" t="s">
        <v>188</v>
      </c>
      <c r="B60" t="s">
        <v>261</v>
      </c>
      <c r="C60" s="2" t="str">
        <f t="shared" si="7"/>
        <v>is_another_publication_of</v>
      </c>
      <c r="D60">
        <f t="shared" si="1"/>
        <v>152</v>
      </c>
      <c r="E60" s="2" t="str">
        <f t="shared" ref="E60:E76" si="9">CONCATENATE(A60, " MUST be expressed on ", G60)</f>
        <v>eli:is_another_publication_of MUST be expressed on eli:LegalResource</v>
      </c>
      <c r="F60" s="2" t="str">
        <f t="shared" si="4"/>
        <v>eli:is_another_publication_of</v>
      </c>
      <c r="G60" t="s">
        <v>13</v>
      </c>
    </row>
    <row r="61" spans="1:8" ht="25.5" x14ac:dyDescent="0.2">
      <c r="A61" t="s">
        <v>189</v>
      </c>
      <c r="B61" t="s">
        <v>261</v>
      </c>
      <c r="C61" s="2" t="str">
        <f t="shared" si="7"/>
        <v>has_another_publication</v>
      </c>
      <c r="D61">
        <f t="shared" si="1"/>
        <v>153</v>
      </c>
      <c r="E61" s="2" t="str">
        <f t="shared" si="9"/>
        <v>eli:has_another_publication MUST be expressed on eli:LegalResource</v>
      </c>
      <c r="F61" s="2" t="str">
        <f t="shared" si="4"/>
        <v>eli:has_another_publication</v>
      </c>
      <c r="G61" t="s">
        <v>13</v>
      </c>
    </row>
    <row r="62" spans="1:8" ht="38.25" x14ac:dyDescent="0.2">
      <c r="A62" t="s">
        <v>277</v>
      </c>
      <c r="B62" t="s">
        <v>261</v>
      </c>
      <c r="C62" s="2" t="str">
        <f t="shared" si="7"/>
        <v>cited_by_case_law</v>
      </c>
      <c r="D62">
        <f t="shared" si="1"/>
        <v>154</v>
      </c>
      <c r="E62" s="2" t="str">
        <f t="shared" ref="E62:E63" si="10">CONCATENATE(A62, " MUST be expressed on ", "eli:LegalResource or eli:LegalExpression")</f>
        <v>eli:cited_by_case_law MUST be expressed on eli:LegalResource or eli:LegalExpression</v>
      </c>
      <c r="F62" s="2" t="str">
        <f t="shared" si="4"/>
        <v>eli:cited_by_case_law</v>
      </c>
      <c r="H62" t="s">
        <v>213</v>
      </c>
    </row>
    <row r="63" spans="1:8" ht="38.25" x14ac:dyDescent="0.2">
      <c r="A63" t="s">
        <v>278</v>
      </c>
      <c r="B63" t="s">
        <v>261</v>
      </c>
      <c r="C63" s="2" t="str">
        <f t="shared" si="7"/>
        <v>cited_by_case_law_reference</v>
      </c>
      <c r="D63">
        <f t="shared" si="1"/>
        <v>155</v>
      </c>
      <c r="E63" s="2" t="str">
        <f t="shared" si="10"/>
        <v>eli:cited_by_case_law_reference MUST be expressed on eli:LegalResource or eli:LegalExpression</v>
      </c>
      <c r="F63" s="2" t="str">
        <f t="shared" si="4"/>
        <v>eli:cited_by_case_law_reference</v>
      </c>
      <c r="H63" t="s">
        <v>213</v>
      </c>
    </row>
    <row r="64" spans="1:8" ht="25.5" x14ac:dyDescent="0.2">
      <c r="A64" t="s">
        <v>38</v>
      </c>
      <c r="B64" t="s">
        <v>261</v>
      </c>
      <c r="C64" s="2" t="str">
        <f t="shared" si="7"/>
        <v>language</v>
      </c>
      <c r="D64">
        <f t="shared" si="1"/>
        <v>156</v>
      </c>
      <c r="E64" s="2" t="str">
        <f t="shared" si="9"/>
        <v>eli:language MUST be expressed on eli:LegalExpression</v>
      </c>
      <c r="F64" s="2" t="str">
        <f t="shared" si="3"/>
        <v>eli:language</v>
      </c>
      <c r="G64" t="s">
        <v>15</v>
      </c>
    </row>
    <row r="65" spans="1:8" ht="25.5" x14ac:dyDescent="0.2">
      <c r="A65" t="s">
        <v>39</v>
      </c>
      <c r="B65" t="s">
        <v>261</v>
      </c>
      <c r="C65" s="2" t="str">
        <f t="shared" si="7"/>
        <v>title</v>
      </c>
      <c r="D65">
        <f t="shared" si="1"/>
        <v>157</v>
      </c>
      <c r="E65" s="2" t="str">
        <f t="shared" si="9"/>
        <v>eli:title MUST be expressed on eli:LegalExpression</v>
      </c>
      <c r="F65" s="2" t="str">
        <f t="shared" si="3"/>
        <v>eli:title</v>
      </c>
      <c r="G65" t="s">
        <v>15</v>
      </c>
    </row>
    <row r="66" spans="1:8" ht="25.5" x14ac:dyDescent="0.2">
      <c r="A66" t="s">
        <v>190</v>
      </c>
      <c r="B66" t="s">
        <v>261</v>
      </c>
      <c r="C66" s="2" t="str">
        <f t="shared" si="7"/>
        <v>title_short</v>
      </c>
      <c r="D66">
        <f t="shared" si="1"/>
        <v>158</v>
      </c>
      <c r="E66" s="2" t="str">
        <f t="shared" si="9"/>
        <v>eli:title_short MUST be expressed on eli:LegalExpression</v>
      </c>
      <c r="F66" s="2" t="str">
        <f t="shared" si="3"/>
        <v>eli:title_short</v>
      </c>
      <c r="G66" t="s">
        <v>15</v>
      </c>
    </row>
    <row r="67" spans="1:8" ht="25.5" x14ac:dyDescent="0.2">
      <c r="A67" t="s">
        <v>191</v>
      </c>
      <c r="B67" t="s">
        <v>261</v>
      </c>
      <c r="C67" s="2" t="str">
        <f t="shared" si="7"/>
        <v>title_alternative</v>
      </c>
      <c r="D67">
        <f t="shared" si="1"/>
        <v>159</v>
      </c>
      <c r="E67" s="2" t="str">
        <f t="shared" si="9"/>
        <v>eli:title_alternative MUST be expressed on eli:LegalExpression</v>
      </c>
      <c r="F67" s="2" t="str">
        <f t="shared" si="3"/>
        <v>eli:title_alternative</v>
      </c>
      <c r="G67" t="s">
        <v>15</v>
      </c>
    </row>
    <row r="68" spans="1:8" ht="25.5" x14ac:dyDescent="0.2">
      <c r="A68" t="s">
        <v>281</v>
      </c>
      <c r="B68" t="s">
        <v>261</v>
      </c>
      <c r="C68" s="2" t="str">
        <f t="shared" si="7"/>
        <v>has_translation</v>
      </c>
      <c r="D68">
        <f t="shared" si="1"/>
        <v>160</v>
      </c>
      <c r="E68" s="2" t="str">
        <f t="shared" si="9"/>
        <v>eli:has_translation MUST be expressed on eli:LegalExpression</v>
      </c>
      <c r="F68" s="2" t="str">
        <f t="shared" si="3"/>
        <v>eli:has_translation</v>
      </c>
      <c r="G68" t="s">
        <v>15</v>
      </c>
    </row>
    <row r="69" spans="1:8" ht="25.5" x14ac:dyDescent="0.2">
      <c r="A69" t="s">
        <v>282</v>
      </c>
      <c r="B69" t="s">
        <v>261</v>
      </c>
      <c r="C69" s="2" t="str">
        <f t="shared" si="7"/>
        <v>is_translation_of</v>
      </c>
      <c r="D69">
        <f t="shared" si="1"/>
        <v>161</v>
      </c>
      <c r="E69" s="2" t="str">
        <f t="shared" si="9"/>
        <v>eli:is_translation_of MUST be expressed on eli:LegalExpression</v>
      </c>
      <c r="F69" s="2" t="str">
        <f t="shared" si="3"/>
        <v>eli:is_translation_of</v>
      </c>
      <c r="G69" t="s">
        <v>15</v>
      </c>
    </row>
    <row r="70" spans="1:8" ht="25.5" x14ac:dyDescent="0.2">
      <c r="A70" t="s">
        <v>64</v>
      </c>
      <c r="B70" t="s">
        <v>261</v>
      </c>
      <c r="C70" s="2" t="str">
        <f>SUBSTITUTE(A70, "eli:", "")</f>
        <v>published_in</v>
      </c>
      <c r="D70">
        <f t="shared" si="1"/>
        <v>162</v>
      </c>
      <c r="E70" s="2" t="str">
        <f>CONCATENATE(A70, " MUST be expressed on ", G70)</f>
        <v>eli:published_in MUST be expressed on eli:Format</v>
      </c>
      <c r="F70" s="2" t="str">
        <f>A70</f>
        <v>eli:published_in</v>
      </c>
      <c r="G70" t="s">
        <v>17</v>
      </c>
    </row>
    <row r="71" spans="1:8" ht="25.5" x14ac:dyDescent="0.2">
      <c r="A71" t="s">
        <v>65</v>
      </c>
      <c r="B71" t="s">
        <v>261</v>
      </c>
      <c r="C71" s="2" t="str">
        <f>SUBSTITUTE(A71, "eli:", "")</f>
        <v>published_in_format</v>
      </c>
      <c r="D71">
        <f t="shared" si="1"/>
        <v>163</v>
      </c>
      <c r="E71" s="2" t="str">
        <f>CONCATENATE(A71, " MUST be expressed on ", G71)</f>
        <v>eli:published_in_format MUST be expressed on eli:Format</v>
      </c>
      <c r="F71" s="2" t="str">
        <f>A71</f>
        <v>eli:published_in_format</v>
      </c>
      <c r="G71" t="s">
        <v>17</v>
      </c>
    </row>
    <row r="72" spans="1:8" ht="25.5" x14ac:dyDescent="0.2">
      <c r="A72" t="s">
        <v>192</v>
      </c>
      <c r="B72" t="s">
        <v>261</v>
      </c>
      <c r="C72" s="2" t="str">
        <f>SUBSTITUTE(A72, "eli:", "")</f>
        <v>publishes</v>
      </c>
      <c r="D72">
        <f t="shared" si="1"/>
        <v>164</v>
      </c>
      <c r="E72" s="2" t="str">
        <f>CONCATENATE(A72, " MUST be expressed on ", G72)</f>
        <v>eli:publishes MUST be expressed on eli:Format</v>
      </c>
      <c r="F72" s="2" t="str">
        <f>A72</f>
        <v>eli:publishes</v>
      </c>
      <c r="G72" t="s">
        <v>17</v>
      </c>
    </row>
    <row r="73" spans="1:8" ht="25.5" x14ac:dyDescent="0.2">
      <c r="A73" t="s">
        <v>66</v>
      </c>
      <c r="B73" t="s">
        <v>261</v>
      </c>
      <c r="C73" s="2" t="str">
        <f>SUBSTITUTE(A73, "eli:", "")</f>
        <v>publisher</v>
      </c>
      <c r="D73">
        <f t="shared" si="1"/>
        <v>165</v>
      </c>
      <c r="E73" s="2" t="str">
        <f>CONCATENATE(A73, " MUST be expressed on ", "eli:LegalExpression or eli:Format")</f>
        <v>eli:publisher MUST be expressed on eli:LegalExpression or eli:Format</v>
      </c>
      <c r="F73" s="2" t="str">
        <f>A73</f>
        <v>eli:publisher</v>
      </c>
      <c r="G73" s="2"/>
      <c r="H73" t="s">
        <v>223</v>
      </c>
    </row>
    <row r="74" spans="1:8" ht="25.5" x14ac:dyDescent="0.2">
      <c r="A74" t="s">
        <v>67</v>
      </c>
      <c r="B74" t="s">
        <v>261</v>
      </c>
      <c r="C74" s="2" t="str">
        <f>SUBSTITUTE(A74, "eli:", "")</f>
        <v>publisher_agent</v>
      </c>
      <c r="D74">
        <f t="shared" si="1"/>
        <v>166</v>
      </c>
      <c r="E74" s="2" t="str">
        <f>CONCATENATE(A74, " MUST be expressed on ", "eli:LegalExpression or eli:Format")</f>
        <v>eli:publisher_agent MUST be expressed on eli:LegalExpression or eli:Format</v>
      </c>
      <c r="F74" s="2" t="str">
        <f>A74</f>
        <v>eli:publisher_agent</v>
      </c>
      <c r="G74" s="2"/>
      <c r="H74" t="s">
        <v>223</v>
      </c>
    </row>
    <row r="75" spans="1:8" ht="25.5" x14ac:dyDescent="0.2">
      <c r="A75" t="s">
        <v>44</v>
      </c>
      <c r="B75" t="s">
        <v>261</v>
      </c>
      <c r="C75" s="2" t="str">
        <f t="shared" si="7"/>
        <v>format</v>
      </c>
      <c r="D75">
        <f t="shared" ref="D75:D81" si="11">D74+1</f>
        <v>167</v>
      </c>
      <c r="E75" s="2" t="str">
        <f t="shared" si="9"/>
        <v>eli:format MUST be expressed on eli:Format</v>
      </c>
      <c r="F75" s="2" t="str">
        <f t="shared" si="3"/>
        <v>eli:format</v>
      </c>
      <c r="G75" t="s">
        <v>17</v>
      </c>
    </row>
    <row r="76" spans="1:8" ht="25.5" x14ac:dyDescent="0.2">
      <c r="A76" t="s">
        <v>283</v>
      </c>
      <c r="B76" t="s">
        <v>261</v>
      </c>
      <c r="C76" s="2" t="str">
        <f t="shared" si="7"/>
        <v>media_type</v>
      </c>
      <c r="D76">
        <f t="shared" si="11"/>
        <v>168</v>
      </c>
      <c r="E76" s="2" t="str">
        <f t="shared" si="9"/>
        <v>eli:media_type MUST be expressed on eli:Format</v>
      </c>
      <c r="F76" s="2" t="str">
        <f t="shared" si="3"/>
        <v>eli:media_type</v>
      </c>
      <c r="G76" t="s">
        <v>17</v>
      </c>
    </row>
    <row r="77" spans="1:8" ht="25.5" x14ac:dyDescent="0.2">
      <c r="A77" t="s">
        <v>54</v>
      </c>
      <c r="B77" t="s">
        <v>261</v>
      </c>
      <c r="C77" s="2" t="str">
        <f t="shared" si="7"/>
        <v>rights</v>
      </c>
      <c r="D77">
        <f t="shared" si="11"/>
        <v>169</v>
      </c>
      <c r="E77" s="2" t="str">
        <f t="shared" ref="E77:E81" si="12">CONCATENATE(A77, " MUST be expressed on ", G77)</f>
        <v>eli:rights MUST be expressed on eli:Format</v>
      </c>
      <c r="F77" s="2" t="str">
        <f t="shared" si="3"/>
        <v>eli:rights</v>
      </c>
      <c r="G77" t="s">
        <v>17</v>
      </c>
    </row>
    <row r="78" spans="1:8" ht="25.5" x14ac:dyDescent="0.2">
      <c r="A78" t="s">
        <v>68</v>
      </c>
      <c r="B78" t="s">
        <v>261</v>
      </c>
      <c r="C78" s="2" t="str">
        <f>SUBSTITUTE(A78, "eli:", "")</f>
        <v>rightsholder</v>
      </c>
      <c r="D78">
        <f t="shared" si="11"/>
        <v>170</v>
      </c>
      <c r="E78" s="2" t="str">
        <f>CONCATENATE(A78, " MUST be expressed on ", G78)</f>
        <v>eli:rightsholder MUST be expressed on eli:Format</v>
      </c>
      <c r="F78" s="2" t="str">
        <f>A78</f>
        <v>eli:rightsholder</v>
      </c>
      <c r="G78" t="s">
        <v>17</v>
      </c>
    </row>
    <row r="79" spans="1:8" ht="25.5" x14ac:dyDescent="0.2">
      <c r="A79" t="s">
        <v>69</v>
      </c>
      <c r="B79" t="s">
        <v>261</v>
      </c>
      <c r="C79" s="2" t="str">
        <f>SUBSTITUTE(A79, "eli:", "")</f>
        <v>rightsholder_agent</v>
      </c>
      <c r="D79">
        <f t="shared" si="11"/>
        <v>171</v>
      </c>
      <c r="E79" s="2" t="str">
        <f>CONCATENATE(A79, " MUST be expressed on ", G79)</f>
        <v>eli:rightsholder_agent MUST be expressed on eli:Format</v>
      </c>
      <c r="F79" s="2" t="str">
        <f>A79</f>
        <v>eli:rightsholder_agent</v>
      </c>
      <c r="G79" t="s">
        <v>17</v>
      </c>
    </row>
    <row r="80" spans="1:8" ht="25.5" x14ac:dyDescent="0.2">
      <c r="A80" t="s">
        <v>193</v>
      </c>
      <c r="B80" t="s">
        <v>261</v>
      </c>
      <c r="C80" s="2" t="str">
        <f t="shared" si="7"/>
        <v>license</v>
      </c>
      <c r="D80">
        <f t="shared" si="11"/>
        <v>172</v>
      </c>
      <c r="E80" s="2" t="str">
        <f t="shared" si="12"/>
        <v>eli:license MUST be expressed on eli:Format</v>
      </c>
      <c r="F80" s="2" t="str">
        <f t="shared" si="3"/>
        <v>eli:license</v>
      </c>
      <c r="G80" t="s">
        <v>17</v>
      </c>
    </row>
    <row r="81" spans="1:7" ht="25.5" x14ac:dyDescent="0.2">
      <c r="A81" s="2" t="s">
        <v>21</v>
      </c>
      <c r="B81" t="s">
        <v>261</v>
      </c>
      <c r="C81" s="2" t="str">
        <f t="shared" si="7"/>
        <v>legal_value</v>
      </c>
      <c r="D81">
        <f t="shared" si="11"/>
        <v>173</v>
      </c>
      <c r="E81" s="2" t="str">
        <f t="shared" si="12"/>
        <v>eli:legal_value MUST be expressed on eli:Format</v>
      </c>
      <c r="F81" s="2" t="str">
        <f t="shared" si="3"/>
        <v>eli:legal_value</v>
      </c>
      <c r="G81" t="s">
        <v>17</v>
      </c>
    </row>
  </sheetData>
  <hyperlinks>
    <hyperlink ref="C2" r:id="rId1" xr:uid="{00000000-0004-0000-0200-000000000000}"/>
    <hyperlink ref="C4" r:id="rId2" display="http://data.europa.eu/eli/shapes" xr:uid="{00000000-0004-0000-0200-000001000000}"/>
    <hyperlink ref="C8" r:id="rId3" xr:uid="{00000000-0004-0000-0200-000002000000}"/>
    <hyperlink ref="E8" r:id="rId4" xr:uid="{00000000-0004-0000-0200-000003000000}"/>
    <hyperlink ref="B1" r:id="rId5" xr:uid="{00000000-0004-0000-0200-000004000000}"/>
  </hyperlinks>
  <pageMargins left="0.7" right="0.7" top="0.75" bottom="0.75" header="0.3" footer="0.3"/>
  <pageSetup orientation="portrait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70"/>
  <sheetViews>
    <sheetView tabSelected="1" workbookViewId="0">
      <pane xSplit="3" ySplit="11" topLeftCell="D112" activePane="bottomRight" state="frozen"/>
      <selection pane="topRight" activeCell="D1" sqref="D1"/>
      <selection pane="bottomLeft" activeCell="A7" sqref="A7"/>
      <selection pane="bottomRight" activeCell="A118" sqref="A118"/>
    </sheetView>
  </sheetViews>
  <sheetFormatPr baseColWidth="10" defaultRowHeight="12.75" x14ac:dyDescent="0.2"/>
  <cols>
    <col min="2" max="2" width="32" customWidth="1"/>
    <col min="3" max="3" width="31.28515625" customWidth="1"/>
    <col min="4" max="4" width="21.7109375" customWidth="1"/>
    <col min="5" max="5" width="19.7109375" customWidth="1"/>
    <col min="6" max="6" width="36.5703125" customWidth="1"/>
    <col min="7" max="7" width="48.140625" style="2" customWidth="1"/>
    <col min="8" max="8" width="24.42578125" customWidth="1"/>
    <col min="9" max="9" width="33.7109375" style="2" customWidth="1"/>
    <col min="10" max="10" width="21" customWidth="1"/>
    <col min="11" max="11" width="20.28515625" customWidth="1"/>
    <col min="12" max="12" width="45.85546875" customWidth="1"/>
    <col min="13" max="13" width="52.7109375" customWidth="1"/>
  </cols>
  <sheetData>
    <row r="1" spans="1:13" x14ac:dyDescent="0.2">
      <c r="A1" t="s">
        <v>0</v>
      </c>
      <c r="B1" s="6" t="s">
        <v>127</v>
      </c>
      <c r="C1" s="9"/>
      <c r="D1" s="6"/>
      <c r="E1" s="6"/>
      <c r="L1" s="2"/>
    </row>
    <row r="2" spans="1:13" x14ac:dyDescent="0.2">
      <c r="A2" t="s">
        <v>1</v>
      </c>
      <c r="B2" t="s">
        <v>2</v>
      </c>
      <c r="C2" s="9" t="s">
        <v>3</v>
      </c>
      <c r="G2" s="3"/>
      <c r="L2" s="2"/>
    </row>
    <row r="3" spans="1:13" x14ac:dyDescent="0.2">
      <c r="A3" t="s">
        <v>1</v>
      </c>
      <c r="B3" t="s">
        <v>4</v>
      </c>
      <c r="C3" s="2" t="s">
        <v>5</v>
      </c>
      <c r="L3" s="2"/>
    </row>
    <row r="4" spans="1:13" x14ac:dyDescent="0.2">
      <c r="A4" t="s">
        <v>1</v>
      </c>
      <c r="B4" t="s">
        <v>6</v>
      </c>
      <c r="C4" s="2" t="s">
        <v>7</v>
      </c>
      <c r="G4" s="4"/>
      <c r="L4" s="2"/>
    </row>
    <row r="5" spans="1:13" x14ac:dyDescent="0.2">
      <c r="A5" t="s">
        <v>1</v>
      </c>
      <c r="B5" t="s">
        <v>220</v>
      </c>
      <c r="C5" s="2" t="s">
        <v>221</v>
      </c>
      <c r="G5" s="4"/>
      <c r="L5" s="2"/>
    </row>
    <row r="6" spans="1:13" x14ac:dyDescent="0.2">
      <c r="A6" t="s">
        <v>1</v>
      </c>
      <c r="B6" t="s">
        <v>284</v>
      </c>
      <c r="C6" s="20" t="s">
        <v>285</v>
      </c>
      <c r="G6" s="4"/>
      <c r="L6" s="2"/>
    </row>
    <row r="7" spans="1:13" x14ac:dyDescent="0.2">
      <c r="A7" t="s">
        <v>1</v>
      </c>
      <c r="B7" t="s">
        <v>286</v>
      </c>
      <c r="C7" s="20" t="s">
        <v>287</v>
      </c>
      <c r="G7" s="4"/>
      <c r="L7" s="2"/>
    </row>
    <row r="8" spans="1:13" x14ac:dyDescent="0.2">
      <c r="A8" s="16" t="s">
        <v>264</v>
      </c>
      <c r="B8" s="17"/>
      <c r="C8" s="18"/>
      <c r="D8" s="18"/>
      <c r="E8" s="19"/>
      <c r="F8" s="17"/>
      <c r="G8" s="17"/>
      <c r="I8"/>
    </row>
    <row r="9" spans="1:13" x14ac:dyDescent="0.2">
      <c r="C9" s="2"/>
      <c r="G9" s="4"/>
      <c r="L9" s="2"/>
    </row>
    <row r="10" spans="1:13" s="12" customFormat="1" ht="54" customHeight="1" x14ac:dyDescent="0.2">
      <c r="A10" s="13" t="s">
        <v>240</v>
      </c>
      <c r="B10" s="13" t="s">
        <v>241</v>
      </c>
      <c r="C10" s="13" t="s">
        <v>242</v>
      </c>
      <c r="D10" s="13" t="s">
        <v>243</v>
      </c>
      <c r="E10" s="13" t="s">
        <v>244</v>
      </c>
      <c r="F10" s="13" t="s">
        <v>245</v>
      </c>
      <c r="G10" s="13" t="s">
        <v>246</v>
      </c>
      <c r="H10" s="13" t="s">
        <v>253</v>
      </c>
      <c r="I10" s="13" t="s">
        <v>254</v>
      </c>
      <c r="J10" s="13" t="s">
        <v>249</v>
      </c>
      <c r="K10" s="13" t="s">
        <v>250</v>
      </c>
      <c r="L10" s="13" t="s">
        <v>251</v>
      </c>
      <c r="M10" s="13" t="s">
        <v>252</v>
      </c>
    </row>
    <row r="11" spans="1:13" x14ac:dyDescent="0.2">
      <c r="A11" s="1" t="s">
        <v>8</v>
      </c>
      <c r="B11" s="1" t="s">
        <v>215</v>
      </c>
      <c r="C11" s="5" t="s">
        <v>19</v>
      </c>
      <c r="D11" s="1" t="s">
        <v>9</v>
      </c>
      <c r="E11" s="1" t="s">
        <v>27</v>
      </c>
      <c r="F11" s="1" t="s">
        <v>41</v>
      </c>
      <c r="G11" s="5" t="s">
        <v>225</v>
      </c>
      <c r="H11" s="5" t="s">
        <v>31</v>
      </c>
      <c r="I11" s="5" t="s">
        <v>201</v>
      </c>
      <c r="J11" s="5" t="s">
        <v>12</v>
      </c>
      <c r="K11" s="5" t="s">
        <v>52</v>
      </c>
      <c r="L11" s="5" t="s">
        <v>20</v>
      </c>
      <c r="M11" s="7" t="s">
        <v>43</v>
      </c>
    </row>
    <row r="12" spans="1:13" x14ac:dyDescent="0.2">
      <c r="A12" t="s">
        <v>266</v>
      </c>
      <c r="B12" t="s">
        <v>125</v>
      </c>
      <c r="C12" t="s">
        <v>125</v>
      </c>
      <c r="D12" t="s">
        <v>262</v>
      </c>
      <c r="E12" t="s">
        <v>33</v>
      </c>
      <c r="F12" t="str">
        <f>CONCATENATE("Range of """,B12,"""")</f>
        <v>Range of "eli:is_part_of"</v>
      </c>
      <c r="G12" s="2" t="str">
        <f>CONCATENATE(B12, " MUST have an IRI value")</f>
        <v>eli:is_part_of MUST have an IRI value</v>
      </c>
      <c r="H12" s="10" t="s">
        <v>13</v>
      </c>
      <c r="J12" t="s">
        <v>24</v>
      </c>
      <c r="L12" s="2"/>
    </row>
    <row r="13" spans="1:13" x14ac:dyDescent="0.2">
      <c r="A13" t="s">
        <v>267</v>
      </c>
      <c r="B13" t="s">
        <v>120</v>
      </c>
      <c r="C13" t="s">
        <v>120</v>
      </c>
      <c r="D13" t="s">
        <v>262</v>
      </c>
      <c r="E13" t="s">
        <v>33</v>
      </c>
      <c r="F13" t="str">
        <f>CONCATENATE("Range of """,B13,"""")</f>
        <v>Range of "eli:has_part"</v>
      </c>
      <c r="G13" s="2" t="str">
        <f>CONCATENATE(B13, " MUST have an IRI value")</f>
        <v>eli:has_part MUST have an IRI value</v>
      </c>
      <c r="H13" s="10" t="s">
        <v>13</v>
      </c>
      <c r="J13" t="s">
        <v>24</v>
      </c>
      <c r="L13" s="2"/>
    </row>
    <row r="14" spans="1:13" x14ac:dyDescent="0.2">
      <c r="A14" t="s">
        <v>268</v>
      </c>
      <c r="B14" t="s">
        <v>158</v>
      </c>
      <c r="C14" t="s">
        <v>158</v>
      </c>
      <c r="D14" t="s">
        <v>262</v>
      </c>
      <c r="E14" t="s">
        <v>33</v>
      </c>
      <c r="F14" t="str">
        <f>CONCATENATE("Range of """,B14,"""")</f>
        <v>Range of "eli:is_member_of"</v>
      </c>
      <c r="G14" s="2" t="str">
        <f>CONCATENATE(B14, " MUST have an IRI value")</f>
        <v>eli:is_member_of MUST have an IRI value</v>
      </c>
      <c r="H14" s="10" t="s">
        <v>13</v>
      </c>
      <c r="J14" t="s">
        <v>24</v>
      </c>
      <c r="L14" s="2"/>
    </row>
    <row r="15" spans="1:13" x14ac:dyDescent="0.2">
      <c r="A15" t="s">
        <v>269</v>
      </c>
      <c r="B15" t="s">
        <v>159</v>
      </c>
      <c r="C15" t="s">
        <v>159</v>
      </c>
      <c r="D15" t="s">
        <v>262</v>
      </c>
      <c r="E15" t="s">
        <v>33</v>
      </c>
      <c r="F15" t="str">
        <f>CONCATENATE("Range of """,B15,"""")</f>
        <v>Range of "eli:has_member"</v>
      </c>
      <c r="G15" s="2" t="str">
        <f>CONCATENATE(B15, " MUST have an IRI value")</f>
        <v>eli:has_member MUST have an IRI value</v>
      </c>
      <c r="H15" s="10" t="s">
        <v>13</v>
      </c>
      <c r="J15" t="s">
        <v>24</v>
      </c>
      <c r="L15" s="2"/>
    </row>
    <row r="16" spans="1:13" ht="25.5" x14ac:dyDescent="0.2">
      <c r="A16" t="s">
        <v>270</v>
      </c>
      <c r="B16" t="s">
        <v>29</v>
      </c>
      <c r="C16" s="2" t="str">
        <f>B16</f>
        <v>eli:is_realized_by</v>
      </c>
      <c r="D16" t="s">
        <v>262</v>
      </c>
      <c r="E16" t="s">
        <v>28</v>
      </c>
      <c r="F16" t="str">
        <f>CONCATENATE("Range of """,B16,"""")</f>
        <v>Range of "eli:is_realized_by"</v>
      </c>
      <c r="G16" s="2" t="str">
        <f>CONCATENATE(B16, " SHOULD have an ", H16," as value")</f>
        <v>eli:is_realized_by SHOULD have an eli:LegalExpression as value</v>
      </c>
      <c r="H16" t="s">
        <v>15</v>
      </c>
      <c r="J16" t="s">
        <v>24</v>
      </c>
      <c r="L16" s="2"/>
    </row>
    <row r="17" spans="1:13" x14ac:dyDescent="0.2">
      <c r="A17" t="s">
        <v>271</v>
      </c>
      <c r="B17" t="s">
        <v>32</v>
      </c>
      <c r="C17" s="2" t="str">
        <f t="shared" ref="C17:C32" si="0">B17</f>
        <v>eli:realizes</v>
      </c>
      <c r="D17" t="s">
        <v>262</v>
      </c>
      <c r="E17" t="s">
        <v>33</v>
      </c>
      <c r="F17" t="str">
        <f t="shared" ref="F17:F99" si="1">CONCATENATE("Range of """,B17,"""")</f>
        <v>Range of "eli:realizes"</v>
      </c>
      <c r="G17" s="2" t="str">
        <f>CONCATENATE(B17, " MUST have an ", H17," as value")</f>
        <v>eli:realizes MUST have an eli:LegalResource as value</v>
      </c>
      <c r="H17" t="s">
        <v>13</v>
      </c>
      <c r="J17" t="s">
        <v>24</v>
      </c>
      <c r="L17" s="2"/>
    </row>
    <row r="18" spans="1:13" ht="25.5" x14ac:dyDescent="0.2">
      <c r="A18" t="s">
        <v>272</v>
      </c>
      <c r="B18" t="s">
        <v>35</v>
      </c>
      <c r="C18" s="2" t="str">
        <f t="shared" si="0"/>
        <v>eli:is_embodied_by</v>
      </c>
      <c r="D18" t="s">
        <v>262</v>
      </c>
      <c r="E18" t="s">
        <v>28</v>
      </c>
      <c r="F18" t="str">
        <f t="shared" si="1"/>
        <v>Range of "eli:is_embodied_by"</v>
      </c>
      <c r="G18" s="2" t="str">
        <f>CONCATENATE(B18, " SHOULD have an ", H18," as value")</f>
        <v>eli:is_embodied_by SHOULD have an eli:Format as value</v>
      </c>
      <c r="H18" t="s">
        <v>17</v>
      </c>
      <c r="J18" t="s">
        <v>24</v>
      </c>
      <c r="L18" s="2"/>
    </row>
    <row r="19" spans="1:13" ht="25.5" x14ac:dyDescent="0.2">
      <c r="A19" t="s">
        <v>273</v>
      </c>
      <c r="B19" t="s">
        <v>36</v>
      </c>
      <c r="C19" s="2" t="str">
        <f t="shared" si="0"/>
        <v>eli:embodies</v>
      </c>
      <c r="D19" t="s">
        <v>262</v>
      </c>
      <c r="E19" t="s">
        <v>33</v>
      </c>
      <c r="F19" t="str">
        <f t="shared" si="1"/>
        <v>Range of "eli:embodies"</v>
      </c>
      <c r="G19" s="2" t="str">
        <f>CONCATENATE(B19, " MUST have an ", H19," as value")</f>
        <v>eli:embodies MUST have an eli:LegalExpression as value</v>
      </c>
      <c r="H19" t="s">
        <v>15</v>
      </c>
      <c r="J19" t="s">
        <v>24</v>
      </c>
      <c r="L19" s="2"/>
    </row>
    <row r="20" spans="1:13" x14ac:dyDescent="0.2">
      <c r="A20" t="s">
        <v>274</v>
      </c>
      <c r="B20" t="s">
        <v>125</v>
      </c>
      <c r="C20" t="s">
        <v>125</v>
      </c>
      <c r="D20" t="s">
        <v>262</v>
      </c>
      <c r="E20" t="s">
        <v>28</v>
      </c>
      <c r="F20" t="str">
        <f>CONCATENATE("URI pattern of """,B20,"""")</f>
        <v>URI pattern of "eli:is_part_of"</v>
      </c>
      <c r="G20" s="2" t="str">
        <f>CONCATENATE(B20, " SHOULD reference a URI containing /eli/")</f>
        <v>eli:is_part_of SHOULD reference a URI containing /eli/</v>
      </c>
      <c r="H20" s="10"/>
      <c r="L20" s="2"/>
      <c r="M20" t="s">
        <v>295</v>
      </c>
    </row>
    <row r="21" spans="1:13" x14ac:dyDescent="0.2">
      <c r="A21" t="s">
        <v>100</v>
      </c>
      <c r="B21" t="s">
        <v>120</v>
      </c>
      <c r="C21" t="s">
        <v>120</v>
      </c>
      <c r="D21" t="s">
        <v>262</v>
      </c>
      <c r="E21" t="s">
        <v>28</v>
      </c>
      <c r="F21" t="str">
        <f t="shared" ref="F21:F27" si="2">CONCATENATE("URI pattern of """,B21,"""")</f>
        <v>URI pattern of "eli:has_part"</v>
      </c>
      <c r="G21" s="2" t="str">
        <f t="shared" ref="G21:G27" si="3">CONCATENATE(B21, " SHOULD reference a URI containing /eli/")</f>
        <v>eli:has_part SHOULD reference a URI containing /eli/</v>
      </c>
      <c r="H21" s="10"/>
      <c r="L21" s="2"/>
      <c r="M21" t="s">
        <v>295</v>
      </c>
    </row>
    <row r="22" spans="1:13" x14ac:dyDescent="0.2">
      <c r="A22" t="s">
        <v>101</v>
      </c>
      <c r="B22" t="s">
        <v>158</v>
      </c>
      <c r="C22" t="s">
        <v>158</v>
      </c>
      <c r="D22" t="s">
        <v>262</v>
      </c>
      <c r="E22" t="s">
        <v>28</v>
      </c>
      <c r="F22" t="str">
        <f t="shared" si="2"/>
        <v>URI pattern of "eli:is_member_of"</v>
      </c>
      <c r="G22" s="2" t="str">
        <f t="shared" si="3"/>
        <v>eli:is_member_of SHOULD reference a URI containing /eli/</v>
      </c>
      <c r="H22" s="10"/>
      <c r="L22" s="2"/>
      <c r="M22" t="s">
        <v>295</v>
      </c>
    </row>
    <row r="23" spans="1:13" x14ac:dyDescent="0.2">
      <c r="A23" t="s">
        <v>102</v>
      </c>
      <c r="B23" t="s">
        <v>159</v>
      </c>
      <c r="C23" t="s">
        <v>159</v>
      </c>
      <c r="D23" t="s">
        <v>262</v>
      </c>
      <c r="E23" t="s">
        <v>28</v>
      </c>
      <c r="F23" t="str">
        <f t="shared" si="2"/>
        <v>URI pattern of "eli:has_member"</v>
      </c>
      <c r="G23" s="2" t="str">
        <f t="shared" si="3"/>
        <v>eli:has_member SHOULD reference a URI containing /eli/</v>
      </c>
      <c r="H23" s="10"/>
      <c r="L23" s="2"/>
      <c r="M23" t="s">
        <v>295</v>
      </c>
    </row>
    <row r="24" spans="1:13" x14ac:dyDescent="0.2">
      <c r="A24" t="s">
        <v>103</v>
      </c>
      <c r="B24" t="s">
        <v>29</v>
      </c>
      <c r="C24" s="2" t="str">
        <f>B24</f>
        <v>eli:is_realized_by</v>
      </c>
      <c r="D24" t="s">
        <v>262</v>
      </c>
      <c r="E24" t="s">
        <v>28</v>
      </c>
      <c r="F24" t="str">
        <f t="shared" si="2"/>
        <v>URI pattern of "eli:is_realized_by"</v>
      </c>
      <c r="G24" s="2" t="str">
        <f t="shared" si="3"/>
        <v>eli:is_realized_by SHOULD reference a URI containing /eli/</v>
      </c>
      <c r="L24" s="2"/>
      <c r="M24" t="s">
        <v>295</v>
      </c>
    </row>
    <row r="25" spans="1:13" x14ac:dyDescent="0.2">
      <c r="A25" t="s">
        <v>104</v>
      </c>
      <c r="B25" t="s">
        <v>32</v>
      </c>
      <c r="C25" s="2" t="str">
        <f t="shared" ref="C25:C27" si="4">B25</f>
        <v>eli:realizes</v>
      </c>
      <c r="D25" t="s">
        <v>262</v>
      </c>
      <c r="E25" t="s">
        <v>28</v>
      </c>
      <c r="F25" t="str">
        <f t="shared" si="2"/>
        <v>URI pattern of "eli:realizes"</v>
      </c>
      <c r="G25" s="2" t="str">
        <f t="shared" si="3"/>
        <v>eli:realizes SHOULD reference a URI containing /eli/</v>
      </c>
      <c r="L25" s="2"/>
      <c r="M25" t="s">
        <v>295</v>
      </c>
    </row>
    <row r="26" spans="1:13" x14ac:dyDescent="0.2">
      <c r="A26" t="s">
        <v>105</v>
      </c>
      <c r="B26" t="s">
        <v>35</v>
      </c>
      <c r="C26" s="2" t="str">
        <f t="shared" si="4"/>
        <v>eli:is_embodied_by</v>
      </c>
      <c r="D26" t="s">
        <v>262</v>
      </c>
      <c r="E26" t="s">
        <v>28</v>
      </c>
      <c r="F26" t="str">
        <f t="shared" si="2"/>
        <v>URI pattern of "eli:is_embodied_by"</v>
      </c>
      <c r="G26" s="2" t="str">
        <f t="shared" si="3"/>
        <v>eli:is_embodied_by SHOULD reference a URI containing /eli/</v>
      </c>
      <c r="L26" s="2"/>
      <c r="M26" t="s">
        <v>295</v>
      </c>
    </row>
    <row r="27" spans="1:13" x14ac:dyDescent="0.2">
      <c r="A27" t="s">
        <v>106</v>
      </c>
      <c r="B27" t="s">
        <v>36</v>
      </c>
      <c r="C27" s="2" t="str">
        <f t="shared" si="4"/>
        <v>eli:embodies</v>
      </c>
      <c r="D27" t="s">
        <v>262</v>
      </c>
      <c r="E27" t="s">
        <v>28</v>
      </c>
      <c r="F27" t="str">
        <f t="shared" si="2"/>
        <v>URI pattern of "eli:embodies"</v>
      </c>
      <c r="G27" s="2" t="str">
        <f t="shared" si="3"/>
        <v>eli:embodies SHOULD reference a URI containing /eli/</v>
      </c>
      <c r="L27" s="2"/>
      <c r="M27" t="s">
        <v>295</v>
      </c>
    </row>
    <row r="28" spans="1:13" x14ac:dyDescent="0.2">
      <c r="A28" t="s">
        <v>107</v>
      </c>
      <c r="B28" t="s">
        <v>160</v>
      </c>
      <c r="C28" t="s">
        <v>160</v>
      </c>
      <c r="D28" t="s">
        <v>262</v>
      </c>
      <c r="E28" t="s">
        <v>33</v>
      </c>
      <c r="F28" t="str">
        <f>CONCATENATE("Range of """,B28,"""")</f>
        <v>Range of "eli:is_exemplified_by"</v>
      </c>
      <c r="G28" s="2" t="str">
        <f>CONCATENATE(B28, " MUST have an IRI value")</f>
        <v>eli:is_exemplified_by MUST have an IRI value</v>
      </c>
      <c r="J28" t="s">
        <v>24</v>
      </c>
      <c r="L28" s="2"/>
    </row>
    <row r="29" spans="1:13" ht="25.5" x14ac:dyDescent="0.2">
      <c r="A29" t="s">
        <v>108</v>
      </c>
      <c r="B29" t="s">
        <v>161</v>
      </c>
      <c r="C29" t="s">
        <v>161</v>
      </c>
      <c r="D29" t="s">
        <v>262</v>
      </c>
      <c r="E29" t="s">
        <v>33</v>
      </c>
      <c r="F29" t="str">
        <f>CONCATENATE("Range of """,B29,"""")</f>
        <v>Range of "eli:number"</v>
      </c>
      <c r="G29" s="2" t="str">
        <f>CONCATENATE(B29, " MUST have a literal value with datatype ", K29)</f>
        <v>eli:number MUST have a literal value with datatype xsd:string</v>
      </c>
      <c r="J29" t="s">
        <v>40</v>
      </c>
      <c r="K29" t="s">
        <v>62</v>
      </c>
      <c r="L29" s="2"/>
    </row>
    <row r="30" spans="1:13" ht="31.5" customHeight="1" x14ac:dyDescent="0.2">
      <c r="A30" t="s">
        <v>109</v>
      </c>
      <c r="B30" t="s">
        <v>45</v>
      </c>
      <c r="C30" s="2" t="str">
        <f>B30</f>
        <v>eli:uri_schema</v>
      </c>
      <c r="D30" t="s">
        <v>262</v>
      </c>
      <c r="E30" t="s">
        <v>28</v>
      </c>
      <c r="F30" t="str">
        <f>CONCATENATE("Range of """,B30,"""")</f>
        <v>Range of "eli:uri_schema"</v>
      </c>
      <c r="G30" s="2" t="str">
        <f>CONCATENATE(B30, " SHOULD have an IRI value")</f>
        <v>eli:uri_schema SHOULD have an IRI value</v>
      </c>
      <c r="J30" t="s">
        <v>24</v>
      </c>
      <c r="L30" s="2"/>
    </row>
    <row r="31" spans="1:13" x14ac:dyDescent="0.2">
      <c r="A31" t="s">
        <v>110</v>
      </c>
      <c r="B31" t="s">
        <v>162</v>
      </c>
      <c r="C31" t="s">
        <v>162</v>
      </c>
      <c r="D31" t="s">
        <v>262</v>
      </c>
      <c r="E31" t="s">
        <v>33</v>
      </c>
      <c r="F31" t="str">
        <f>CONCATENATE("Range of """,B31,"""")</f>
        <v>Range of "eli:id_local"</v>
      </c>
      <c r="G31" s="2" t="str">
        <f>CONCATENATE(B31, " MUST have a literal value")</f>
        <v>eli:id_local MUST have a literal value</v>
      </c>
      <c r="J31" t="s">
        <v>40</v>
      </c>
      <c r="L31" s="2"/>
    </row>
    <row r="32" spans="1:13" x14ac:dyDescent="0.2">
      <c r="A32" t="s">
        <v>111</v>
      </c>
      <c r="B32" t="s">
        <v>37</v>
      </c>
      <c r="C32" s="2" t="str">
        <f t="shared" si="0"/>
        <v>eli:type_document</v>
      </c>
      <c r="D32" t="s">
        <v>262</v>
      </c>
      <c r="E32" t="s">
        <v>33</v>
      </c>
      <c r="F32" t="str">
        <f t="shared" si="1"/>
        <v>Range of "eli:type_document"</v>
      </c>
      <c r="G32" s="2" t="str">
        <f>CONCATENATE(B32, " MUST have an IRI value")</f>
        <v>eli:type_document MUST have an IRI value</v>
      </c>
      <c r="J32" t="s">
        <v>24</v>
      </c>
      <c r="L32" s="2"/>
    </row>
    <row r="33" spans="1:13" ht="38.25" x14ac:dyDescent="0.2">
      <c r="A33" t="s">
        <v>112</v>
      </c>
      <c r="B33" t="s">
        <v>57</v>
      </c>
      <c r="C33" s="2" t="str">
        <f>B33</f>
        <v>eli:relevant_for</v>
      </c>
      <c r="D33" t="s">
        <v>262</v>
      </c>
      <c r="E33" t="s">
        <v>56</v>
      </c>
      <c r="F33" t="str">
        <f t="shared" ref="F33:F47" si="5">CONCATENATE("Range of """,B33,"""")</f>
        <v>Range of "eli:relevant_for"</v>
      </c>
      <c r="G33" s="2" t="str">
        <f>CONCATENATE(B33, " CAN have an IRI value like ", M33, ", but it is OK to use a local identifier")</f>
        <v>eli:relevant_for CAN have an IRI value like "^http://publications.europa.eu/resource/authority/atu/(.*)", but it is OK to use a local identifier</v>
      </c>
      <c r="J33" t="s">
        <v>24</v>
      </c>
      <c r="L33" s="2"/>
      <c r="M33" t="s">
        <v>257</v>
      </c>
    </row>
    <row r="34" spans="1:13" ht="38.25" x14ac:dyDescent="0.2">
      <c r="A34" t="s">
        <v>113</v>
      </c>
      <c r="B34" t="s">
        <v>58</v>
      </c>
      <c r="C34" s="2" t="str">
        <f>B34</f>
        <v>eli:jurisdiction</v>
      </c>
      <c r="D34" t="s">
        <v>262</v>
      </c>
      <c r="E34" t="s">
        <v>56</v>
      </c>
      <c r="F34" t="str">
        <f t="shared" si="5"/>
        <v>Range of "eli:jurisdiction"</v>
      </c>
      <c r="G34" s="2" t="str">
        <f>CONCATENATE(B34, " CAN have an IRI value like ", M34, ", but it is OK to use a local identifier")</f>
        <v>eli:jurisdiction CAN have an IRI value like "^http://publications.europa.eu/resource/authority/atu/(.*)", but it is OK to use a local identifier</v>
      </c>
      <c r="J34" t="s">
        <v>24</v>
      </c>
      <c r="L34" s="2"/>
      <c r="M34" t="s">
        <v>257</v>
      </c>
    </row>
    <row r="35" spans="1:13" x14ac:dyDescent="0.2">
      <c r="A35" t="s">
        <v>114</v>
      </c>
      <c r="B35" t="s">
        <v>163</v>
      </c>
      <c r="C35" t="s">
        <v>163</v>
      </c>
      <c r="D35" t="s">
        <v>262</v>
      </c>
      <c r="E35" t="s">
        <v>33</v>
      </c>
      <c r="F35" t="str">
        <f t="shared" si="5"/>
        <v>Range of "eli:passed_by"</v>
      </c>
      <c r="G35" s="2" t="str">
        <f>CONCATENATE(B35, " MUST have an IRI value")</f>
        <v>eli:passed_by MUST have an IRI value</v>
      </c>
      <c r="H35" s="10" t="s">
        <v>199</v>
      </c>
      <c r="J35" t="s">
        <v>24</v>
      </c>
      <c r="L35" s="2"/>
    </row>
    <row r="36" spans="1:13" ht="25.5" x14ac:dyDescent="0.2">
      <c r="A36" t="s">
        <v>115</v>
      </c>
      <c r="B36" t="s">
        <v>61</v>
      </c>
      <c r="C36" s="2" t="str">
        <f>B36</f>
        <v>eli:responsibility_of</v>
      </c>
      <c r="D36" t="s">
        <v>262</v>
      </c>
      <c r="E36" t="s">
        <v>28</v>
      </c>
      <c r="F36" t="str">
        <f t="shared" si="5"/>
        <v>Range of "eli:responsibility_of"</v>
      </c>
      <c r="G36" s="2" t="str">
        <f>CONCATENATE(B36, " SHOULD have a literal value with datatype ", K36)</f>
        <v>eli:responsibility_of SHOULD have a literal value with datatype xsd:string</v>
      </c>
      <c r="J36" t="s">
        <v>40</v>
      </c>
      <c r="K36" t="s">
        <v>62</v>
      </c>
      <c r="L36" s="2"/>
    </row>
    <row r="37" spans="1:13" x14ac:dyDescent="0.2">
      <c r="A37" t="s">
        <v>116</v>
      </c>
      <c r="B37" t="s">
        <v>63</v>
      </c>
      <c r="C37" s="2" t="str">
        <f>B37</f>
        <v>eli:responsibility_of_agent</v>
      </c>
      <c r="D37" t="s">
        <v>262</v>
      </c>
      <c r="E37" t="s">
        <v>33</v>
      </c>
      <c r="F37" t="str">
        <f t="shared" si="5"/>
        <v>Range of "eli:responsibility_of_agent"</v>
      </c>
      <c r="G37" s="2" t="str">
        <f>CONCATENATE(B37, " MUST have an IRI value")</f>
        <v>eli:responsibility_of_agent MUST have an IRI value</v>
      </c>
      <c r="J37" t="s">
        <v>24</v>
      </c>
      <c r="L37" s="2"/>
    </row>
    <row r="38" spans="1:13" ht="38.25" x14ac:dyDescent="0.2">
      <c r="A38" t="s">
        <v>117</v>
      </c>
      <c r="B38" t="s">
        <v>55</v>
      </c>
      <c r="C38" s="2" t="str">
        <f>B38</f>
        <v>eli:is_about</v>
      </c>
      <c r="D38" t="s">
        <v>262</v>
      </c>
      <c r="E38" t="s">
        <v>56</v>
      </c>
      <c r="F38" t="str">
        <f t="shared" si="5"/>
        <v>Range of "eli:is_about"</v>
      </c>
      <c r="G38" s="2" t="str">
        <f>CONCATENATE(B38, " CAN have an IRI value like ", M38, ", but it is OK to use your own")</f>
        <v>eli:is_about CAN have an IRI value like "^http://eurovoc.europa.eu(.*)", but it is OK to use your own</v>
      </c>
      <c r="J38" t="s">
        <v>24</v>
      </c>
      <c r="L38" s="2"/>
      <c r="M38" t="s">
        <v>256</v>
      </c>
    </row>
    <row r="39" spans="1:13" x14ac:dyDescent="0.2">
      <c r="A39" t="s">
        <v>118</v>
      </c>
      <c r="B39" t="s">
        <v>164</v>
      </c>
      <c r="C39" t="s">
        <v>164</v>
      </c>
      <c r="D39" t="s">
        <v>262</v>
      </c>
      <c r="E39" t="s">
        <v>33</v>
      </c>
      <c r="F39" t="str">
        <f t="shared" si="5"/>
        <v>Range of "eli:description"</v>
      </c>
      <c r="G39" s="2" t="str">
        <f>CONCATENATE(B39, " MUST have a literal value")</f>
        <v>eli:description MUST have a literal value</v>
      </c>
      <c r="J39" t="s">
        <v>40</v>
      </c>
      <c r="K39" s="10"/>
      <c r="L39" s="2"/>
    </row>
    <row r="40" spans="1:13" x14ac:dyDescent="0.2">
      <c r="A40" t="s">
        <v>119</v>
      </c>
      <c r="B40" t="s">
        <v>165</v>
      </c>
      <c r="C40" t="s">
        <v>165</v>
      </c>
      <c r="D40" t="s">
        <v>262</v>
      </c>
      <c r="E40" t="s">
        <v>33</v>
      </c>
      <c r="F40" t="str">
        <f t="shared" si="5"/>
        <v>Range of "eli:version"</v>
      </c>
      <c r="G40" s="2" t="str">
        <f>CONCATENATE(B40, " MUST have an IRI value")</f>
        <v>eli:version MUST have an IRI value</v>
      </c>
      <c r="H40" s="10" t="s">
        <v>200</v>
      </c>
      <c r="J40" t="s">
        <v>24</v>
      </c>
      <c r="L40" s="2"/>
    </row>
    <row r="41" spans="1:13" ht="25.5" x14ac:dyDescent="0.2">
      <c r="A41" t="s">
        <v>121</v>
      </c>
      <c r="B41" t="s">
        <v>47</v>
      </c>
      <c r="C41" s="2" t="str">
        <f t="shared" ref="C41:C47" si="6">B41</f>
        <v>eli:version_date</v>
      </c>
      <c r="D41" t="s">
        <v>262</v>
      </c>
      <c r="E41" t="s">
        <v>33</v>
      </c>
      <c r="F41" t="str">
        <f t="shared" si="5"/>
        <v>Range of "eli:version_date"</v>
      </c>
      <c r="G41" s="2" t="str">
        <f>CONCATENATE(B41, " MUST have a literal value with datatype ", K41)</f>
        <v>eli:version_date MUST have a literal value with datatype xsd:date</v>
      </c>
      <c r="J41" t="s">
        <v>40</v>
      </c>
      <c r="K41" t="s">
        <v>59</v>
      </c>
      <c r="L41" s="2"/>
    </row>
    <row r="42" spans="1:13" ht="25.5" x14ac:dyDescent="0.2">
      <c r="A42" t="s">
        <v>122</v>
      </c>
      <c r="B42" t="s">
        <v>48</v>
      </c>
      <c r="C42" s="2" t="str">
        <f t="shared" si="6"/>
        <v>eli:date_document</v>
      </c>
      <c r="D42" t="s">
        <v>262</v>
      </c>
      <c r="E42" t="s">
        <v>33</v>
      </c>
      <c r="F42" t="str">
        <f t="shared" si="5"/>
        <v>Range of "eli:date_document"</v>
      </c>
      <c r="G42" s="2" t="str">
        <f>CONCATENATE(B42, " MUST have a literal value with datatype ", K42)</f>
        <v>eli:date_document MUST have a literal value with datatype xsd:date</v>
      </c>
      <c r="J42" t="s">
        <v>40</v>
      </c>
      <c r="K42" t="s">
        <v>59</v>
      </c>
      <c r="L42" s="2"/>
    </row>
    <row r="43" spans="1:13" ht="25.5" x14ac:dyDescent="0.2">
      <c r="A43" t="s">
        <v>123</v>
      </c>
      <c r="B43" t="s">
        <v>49</v>
      </c>
      <c r="C43" s="2" t="str">
        <f t="shared" si="6"/>
        <v>eli:date_publication</v>
      </c>
      <c r="D43" t="s">
        <v>262</v>
      </c>
      <c r="E43" t="s">
        <v>33</v>
      </c>
      <c r="F43" t="str">
        <f t="shared" si="5"/>
        <v>Range of "eli:date_publication"</v>
      </c>
      <c r="G43" s="2" t="str">
        <f>CONCATENATE(B43, " MUST have a literal value with datatype ", K43)</f>
        <v>eli:date_publication MUST have a literal value with datatype xsd:date</v>
      </c>
      <c r="J43" t="s">
        <v>40</v>
      </c>
      <c r="K43" t="s">
        <v>59</v>
      </c>
      <c r="L43" s="2"/>
    </row>
    <row r="44" spans="1:13" ht="38.25" x14ac:dyDescent="0.2">
      <c r="A44" t="s">
        <v>124</v>
      </c>
      <c r="B44" t="s">
        <v>50</v>
      </c>
      <c r="C44" s="2" t="str">
        <f t="shared" si="6"/>
        <v>eli:in_force</v>
      </c>
      <c r="D44" t="s">
        <v>262</v>
      </c>
      <c r="E44" t="s">
        <v>33</v>
      </c>
      <c r="F44" t="str">
        <f t="shared" si="5"/>
        <v>Range of "eli:in_force"</v>
      </c>
      <c r="G44" s="2" t="str">
        <f>CONCATENATE(B44, " MUST have an IRI value in ", L44)</f>
        <v>eli:in_force MUST have an IRI value in ( eli:InForce-inForce eli:InForce-partiallyInForce eli:InForce-notInForce )</v>
      </c>
      <c r="J44" t="s">
        <v>24</v>
      </c>
      <c r="L44" s="2" t="s">
        <v>259</v>
      </c>
    </row>
    <row r="45" spans="1:13" ht="25.5" x14ac:dyDescent="0.2">
      <c r="A45" t="s">
        <v>128</v>
      </c>
      <c r="B45" t="s">
        <v>126</v>
      </c>
      <c r="C45" s="2" t="str">
        <f t="shared" si="6"/>
        <v>eli:first_date_entry_in_force</v>
      </c>
      <c r="D45" t="s">
        <v>262</v>
      </c>
      <c r="E45" t="s">
        <v>33</v>
      </c>
      <c r="F45" t="str">
        <f t="shared" si="5"/>
        <v>Range of "eli:first_date_entry_in_force"</v>
      </c>
      <c r="G45" s="2" t="str">
        <f>CONCATENATE(B45, " MUST have a literal value with datatype ", K45)</f>
        <v>eli:first_date_entry_in_force MUST have a literal value with datatype xsd:date</v>
      </c>
      <c r="J45" t="s">
        <v>40</v>
      </c>
      <c r="K45" t="s">
        <v>59</v>
      </c>
      <c r="L45" s="2"/>
    </row>
    <row r="46" spans="1:13" ht="25.5" x14ac:dyDescent="0.2">
      <c r="A46" t="s">
        <v>129</v>
      </c>
      <c r="B46" t="s">
        <v>53</v>
      </c>
      <c r="C46" s="2" t="str">
        <f t="shared" si="6"/>
        <v>eli:date_no_longer_in_force</v>
      </c>
      <c r="D46" t="s">
        <v>262</v>
      </c>
      <c r="E46" t="s">
        <v>33</v>
      </c>
      <c r="F46" t="str">
        <f t="shared" si="5"/>
        <v>Range of "eli:date_no_longer_in_force"</v>
      </c>
      <c r="G46" s="2" t="str">
        <f>CONCATENATE(B46, " MUST have a literal value with datatype ", K46)</f>
        <v>eli:date_no_longer_in_force MUST have a literal value with datatype xsd:date</v>
      </c>
      <c r="J46" t="s">
        <v>40</v>
      </c>
      <c r="K46" t="s">
        <v>59</v>
      </c>
      <c r="L46" s="2"/>
    </row>
    <row r="47" spans="1:13" ht="25.5" x14ac:dyDescent="0.2">
      <c r="A47" t="s">
        <v>130</v>
      </c>
      <c r="B47" t="s">
        <v>60</v>
      </c>
      <c r="C47" s="2" t="str">
        <f t="shared" si="6"/>
        <v>eli:date_applicability</v>
      </c>
      <c r="D47" t="s">
        <v>262</v>
      </c>
      <c r="E47" t="s">
        <v>33</v>
      </c>
      <c r="F47" t="str">
        <f t="shared" si="5"/>
        <v>Range of "eli:date_applicability"</v>
      </c>
      <c r="G47" s="2" t="str">
        <f>CONCATENATE(B47, " MUST have a literal value with datatype ", K47)</f>
        <v>eli:date_applicability MUST have a literal value with datatype xsd:date</v>
      </c>
      <c r="J47" t="s">
        <v>40</v>
      </c>
      <c r="K47" t="s">
        <v>59</v>
      </c>
      <c r="L47" s="2"/>
    </row>
    <row r="48" spans="1:13" x14ac:dyDescent="0.2">
      <c r="A48" t="s">
        <v>131</v>
      </c>
      <c r="B48" t="s">
        <v>166</v>
      </c>
      <c r="C48" t="s">
        <v>166</v>
      </c>
      <c r="D48" t="s">
        <v>262</v>
      </c>
      <c r="E48" t="s">
        <v>33</v>
      </c>
      <c r="F48" t="str">
        <f t="shared" si="1"/>
        <v>Range of "eli:related_to"</v>
      </c>
      <c r="G48" s="2" t="str">
        <f t="shared" ref="G48:G98" si="7">CONCATENATE(B48, " MUST have an IRI value")</f>
        <v>eli:related_to MUST have an IRI value</v>
      </c>
      <c r="J48" t="s">
        <v>24</v>
      </c>
      <c r="L48" s="2"/>
    </row>
    <row r="49" spans="1:12" ht="25.5" x14ac:dyDescent="0.2">
      <c r="A49" t="s">
        <v>132</v>
      </c>
      <c r="B49" t="s">
        <v>167</v>
      </c>
      <c r="C49" t="s">
        <v>167</v>
      </c>
      <c r="D49" t="s">
        <v>262</v>
      </c>
      <c r="E49" t="s">
        <v>33</v>
      </c>
      <c r="F49" t="str">
        <f t="shared" si="1"/>
        <v>Range of "eli:changes"</v>
      </c>
      <c r="G49" s="2" t="str">
        <f t="shared" si="7"/>
        <v>eli:changes MUST have an IRI value</v>
      </c>
      <c r="H49" s="10"/>
      <c r="I49" s="11" t="s">
        <v>213</v>
      </c>
      <c r="J49" t="s">
        <v>24</v>
      </c>
      <c r="L49" s="2"/>
    </row>
    <row r="50" spans="1:12" ht="25.5" x14ac:dyDescent="0.2">
      <c r="A50" t="s">
        <v>133</v>
      </c>
      <c r="B50" t="s">
        <v>168</v>
      </c>
      <c r="C50" t="s">
        <v>168</v>
      </c>
      <c r="D50" t="s">
        <v>262</v>
      </c>
      <c r="E50" t="s">
        <v>33</v>
      </c>
      <c r="F50" t="str">
        <f t="shared" si="1"/>
        <v>Range of "eli:changed_by"</v>
      </c>
      <c r="G50" s="2" t="str">
        <f t="shared" si="7"/>
        <v>eli:changed_by MUST have an IRI value</v>
      </c>
      <c r="H50" s="10"/>
      <c r="I50" s="11" t="s">
        <v>213</v>
      </c>
      <c r="J50" t="s">
        <v>24</v>
      </c>
      <c r="L50" s="2"/>
    </row>
    <row r="51" spans="1:12" x14ac:dyDescent="0.2">
      <c r="A51" t="s">
        <v>134</v>
      </c>
      <c r="B51" t="s">
        <v>169</v>
      </c>
      <c r="C51" t="s">
        <v>169</v>
      </c>
      <c r="D51" t="s">
        <v>262</v>
      </c>
      <c r="E51" t="s">
        <v>33</v>
      </c>
      <c r="F51" t="str">
        <f t="shared" si="1"/>
        <v>Range of "eli:basis_for"</v>
      </c>
      <c r="G51" s="2" t="str">
        <f t="shared" si="7"/>
        <v>eli:basis_for MUST have an IRI value</v>
      </c>
      <c r="H51" s="10" t="s">
        <v>13</v>
      </c>
      <c r="I51" s="11"/>
      <c r="J51" t="s">
        <v>24</v>
      </c>
      <c r="L51" s="2"/>
    </row>
    <row r="52" spans="1:12" ht="25.5" x14ac:dyDescent="0.2">
      <c r="A52" t="s">
        <v>135</v>
      </c>
      <c r="B52" t="s">
        <v>170</v>
      </c>
      <c r="C52" t="s">
        <v>170</v>
      </c>
      <c r="D52" t="s">
        <v>262</v>
      </c>
      <c r="E52" t="s">
        <v>33</v>
      </c>
      <c r="F52" t="str">
        <f t="shared" si="1"/>
        <v>Range of "eli:based_on"</v>
      </c>
      <c r="G52" s="2" t="str">
        <f t="shared" si="7"/>
        <v>eli:based_on MUST have an IRI value</v>
      </c>
      <c r="H52" s="10"/>
      <c r="I52" s="11" t="s">
        <v>213</v>
      </c>
      <c r="J52" t="s">
        <v>24</v>
      </c>
      <c r="L52" s="2"/>
    </row>
    <row r="53" spans="1:12" x14ac:dyDescent="0.2">
      <c r="A53" t="s">
        <v>136</v>
      </c>
      <c r="B53" t="s">
        <v>171</v>
      </c>
      <c r="C53" t="s">
        <v>171</v>
      </c>
      <c r="D53" t="s">
        <v>262</v>
      </c>
      <c r="E53" t="s">
        <v>33</v>
      </c>
      <c r="F53" t="str">
        <f t="shared" si="1"/>
        <v>Range of "eli:cites"</v>
      </c>
      <c r="G53" s="2" t="str">
        <f t="shared" si="7"/>
        <v>eli:cites MUST have an IRI value</v>
      </c>
      <c r="H53" s="10"/>
      <c r="I53" s="11"/>
      <c r="J53" t="s">
        <v>24</v>
      </c>
      <c r="L53" s="2"/>
    </row>
    <row r="54" spans="1:12" ht="25.5" x14ac:dyDescent="0.2">
      <c r="A54" t="s">
        <v>137</v>
      </c>
      <c r="B54" t="s">
        <v>172</v>
      </c>
      <c r="C54" t="s">
        <v>172</v>
      </c>
      <c r="D54" t="s">
        <v>262</v>
      </c>
      <c r="E54" t="s">
        <v>33</v>
      </c>
      <c r="F54" t="str">
        <f t="shared" si="1"/>
        <v>Range of "eli:cited_by"</v>
      </c>
      <c r="G54" s="2" t="str">
        <f t="shared" si="7"/>
        <v>eli:cited_by MUST have an IRI value</v>
      </c>
      <c r="H54" s="10"/>
      <c r="I54" s="11" t="s">
        <v>213</v>
      </c>
      <c r="J54" t="s">
        <v>24</v>
      </c>
      <c r="L54" s="2"/>
    </row>
    <row r="55" spans="1:12" ht="25.5" x14ac:dyDescent="0.2">
      <c r="A55" t="s">
        <v>138</v>
      </c>
      <c r="B55" t="s">
        <v>173</v>
      </c>
      <c r="C55" t="s">
        <v>173</v>
      </c>
      <c r="D55" t="s">
        <v>262</v>
      </c>
      <c r="E55" t="s">
        <v>33</v>
      </c>
      <c r="F55" t="str">
        <f t="shared" si="1"/>
        <v>Range of "eli:consolidates"</v>
      </c>
      <c r="G55" s="2" t="str">
        <f t="shared" si="7"/>
        <v>eli:consolidates MUST have an IRI value</v>
      </c>
      <c r="H55" s="10"/>
      <c r="I55" s="11" t="s">
        <v>213</v>
      </c>
      <c r="J55" t="s">
        <v>24</v>
      </c>
      <c r="L55" s="2"/>
    </row>
    <row r="56" spans="1:12" ht="25.5" x14ac:dyDescent="0.2">
      <c r="A56" t="s">
        <v>139</v>
      </c>
      <c r="B56" t="s">
        <v>174</v>
      </c>
      <c r="C56" t="s">
        <v>174</v>
      </c>
      <c r="D56" t="s">
        <v>262</v>
      </c>
      <c r="E56" t="s">
        <v>33</v>
      </c>
      <c r="F56" t="str">
        <f t="shared" si="1"/>
        <v>Range of "eli:consolidated_by"</v>
      </c>
      <c r="G56" s="2" t="str">
        <f t="shared" si="7"/>
        <v>eli:consolidated_by MUST have an IRI value</v>
      </c>
      <c r="H56" s="10"/>
      <c r="I56" s="11" t="s">
        <v>213</v>
      </c>
      <c r="J56" t="s">
        <v>24</v>
      </c>
      <c r="L56" s="2"/>
    </row>
    <row r="57" spans="1:12" x14ac:dyDescent="0.2">
      <c r="A57" t="s">
        <v>140</v>
      </c>
      <c r="B57" t="s">
        <v>175</v>
      </c>
      <c r="C57" t="s">
        <v>175</v>
      </c>
      <c r="D57" t="s">
        <v>262</v>
      </c>
      <c r="E57" t="s">
        <v>33</v>
      </c>
      <c r="F57" t="str">
        <f t="shared" si="1"/>
        <v>Range of "eli:transposes"</v>
      </c>
      <c r="G57" s="2" t="str">
        <f t="shared" si="7"/>
        <v>eli:transposes MUST have an IRI value</v>
      </c>
      <c r="H57" s="10" t="s">
        <v>13</v>
      </c>
      <c r="I57" s="11"/>
      <c r="J57" t="s">
        <v>24</v>
      </c>
      <c r="L57" s="2"/>
    </row>
    <row r="58" spans="1:12" ht="25.5" x14ac:dyDescent="0.2">
      <c r="A58" t="s">
        <v>141</v>
      </c>
      <c r="B58" t="s">
        <v>176</v>
      </c>
      <c r="C58" t="s">
        <v>176</v>
      </c>
      <c r="D58" t="s">
        <v>262</v>
      </c>
      <c r="E58" t="s">
        <v>33</v>
      </c>
      <c r="F58" t="str">
        <f t="shared" si="1"/>
        <v>Range of "eli:transposed_by"</v>
      </c>
      <c r="G58" s="2" t="str">
        <f t="shared" si="7"/>
        <v>eli:transposed_by MUST have an IRI value</v>
      </c>
      <c r="H58" s="10"/>
      <c r="I58" s="11" t="s">
        <v>213</v>
      </c>
      <c r="J58" t="s">
        <v>24</v>
      </c>
      <c r="L58" s="2"/>
    </row>
    <row r="59" spans="1:12" x14ac:dyDescent="0.2">
      <c r="A59" t="s">
        <v>142</v>
      </c>
      <c r="B59" t="s">
        <v>177</v>
      </c>
      <c r="C59" t="s">
        <v>177</v>
      </c>
      <c r="D59" t="s">
        <v>262</v>
      </c>
      <c r="E59" t="s">
        <v>33</v>
      </c>
      <c r="F59" t="str">
        <f t="shared" si="1"/>
        <v>Range of "eli:implements"</v>
      </c>
      <c r="G59" s="2" t="str">
        <f t="shared" si="7"/>
        <v>eli:implements MUST have an IRI value</v>
      </c>
      <c r="H59" s="10" t="s">
        <v>13</v>
      </c>
      <c r="I59" s="11"/>
      <c r="J59" t="s">
        <v>24</v>
      </c>
      <c r="L59" s="2"/>
    </row>
    <row r="60" spans="1:12" x14ac:dyDescent="0.2">
      <c r="A60" t="s">
        <v>143</v>
      </c>
      <c r="B60" t="s">
        <v>178</v>
      </c>
      <c r="C60" t="s">
        <v>178</v>
      </c>
      <c r="D60" t="s">
        <v>262</v>
      </c>
      <c r="E60" t="s">
        <v>33</v>
      </c>
      <c r="F60" t="str">
        <f t="shared" si="1"/>
        <v>Range of "eli:implemented_by"</v>
      </c>
      <c r="G60" s="2" t="str">
        <f t="shared" si="7"/>
        <v>eli:implemented_by MUST have an IRI value</v>
      </c>
      <c r="H60" s="10" t="s">
        <v>13</v>
      </c>
      <c r="I60" s="11"/>
      <c r="J60" t="s">
        <v>24</v>
      </c>
      <c r="L60" s="2"/>
    </row>
    <row r="61" spans="1:12" x14ac:dyDescent="0.2">
      <c r="A61" t="s">
        <v>144</v>
      </c>
      <c r="B61" t="s">
        <v>179</v>
      </c>
      <c r="C61" t="s">
        <v>179</v>
      </c>
      <c r="D61" t="s">
        <v>262</v>
      </c>
      <c r="E61" t="s">
        <v>33</v>
      </c>
      <c r="F61" t="str">
        <f t="shared" si="1"/>
        <v>Range of "eli:applies"</v>
      </c>
      <c r="G61" s="2" t="str">
        <f t="shared" si="7"/>
        <v>eli:applies MUST have an IRI value</v>
      </c>
      <c r="H61" s="10" t="s">
        <v>13</v>
      </c>
      <c r="I61" s="11"/>
      <c r="J61" t="s">
        <v>24</v>
      </c>
      <c r="L61" s="2"/>
    </row>
    <row r="62" spans="1:12" ht="25.5" x14ac:dyDescent="0.2">
      <c r="A62" t="s">
        <v>145</v>
      </c>
      <c r="B62" t="s">
        <v>180</v>
      </c>
      <c r="C62" t="s">
        <v>180</v>
      </c>
      <c r="D62" t="s">
        <v>262</v>
      </c>
      <c r="E62" t="s">
        <v>33</v>
      </c>
      <c r="F62" t="str">
        <f t="shared" si="1"/>
        <v>Range of "eli:applied_by"</v>
      </c>
      <c r="G62" s="2" t="str">
        <f t="shared" si="7"/>
        <v>eli:applied_by MUST have an IRI value</v>
      </c>
      <c r="H62" s="10"/>
      <c r="I62" s="11" t="s">
        <v>213</v>
      </c>
      <c r="J62" t="s">
        <v>24</v>
      </c>
      <c r="L62" s="2"/>
    </row>
    <row r="63" spans="1:12" ht="25.5" x14ac:dyDescent="0.2">
      <c r="A63" t="s">
        <v>146</v>
      </c>
      <c r="B63" t="s">
        <v>181</v>
      </c>
      <c r="C63" t="s">
        <v>181</v>
      </c>
      <c r="D63" t="s">
        <v>262</v>
      </c>
      <c r="E63" t="s">
        <v>33</v>
      </c>
      <c r="F63" t="str">
        <f t="shared" si="1"/>
        <v>Range of "eli:commences"</v>
      </c>
      <c r="G63" s="2" t="str">
        <f t="shared" si="7"/>
        <v>eli:commences MUST have an IRI value</v>
      </c>
      <c r="H63" s="10"/>
      <c r="I63" s="11" t="s">
        <v>213</v>
      </c>
      <c r="J63" t="s">
        <v>24</v>
      </c>
      <c r="L63" s="2"/>
    </row>
    <row r="64" spans="1:12" ht="25.5" x14ac:dyDescent="0.2">
      <c r="A64" t="s">
        <v>147</v>
      </c>
      <c r="B64" t="s">
        <v>182</v>
      </c>
      <c r="C64" t="s">
        <v>182</v>
      </c>
      <c r="D64" t="s">
        <v>262</v>
      </c>
      <c r="E64" t="s">
        <v>33</v>
      </c>
      <c r="F64" t="str">
        <f t="shared" si="1"/>
        <v>Range of "eli:commenced_by"</v>
      </c>
      <c r="G64" s="2" t="str">
        <f t="shared" si="7"/>
        <v>eli:commenced_by MUST have an IRI value</v>
      </c>
      <c r="H64" s="10"/>
      <c r="I64" s="11" t="s">
        <v>213</v>
      </c>
      <c r="J64" t="s">
        <v>24</v>
      </c>
      <c r="L64" s="2"/>
    </row>
    <row r="65" spans="1:13" ht="25.5" x14ac:dyDescent="0.2">
      <c r="A65" t="s">
        <v>148</v>
      </c>
      <c r="B65" t="s">
        <v>183</v>
      </c>
      <c r="C65" t="s">
        <v>183</v>
      </c>
      <c r="D65" t="s">
        <v>262</v>
      </c>
      <c r="E65" t="s">
        <v>33</v>
      </c>
      <c r="F65" t="str">
        <f t="shared" si="1"/>
        <v>Range of "eli:repeals"</v>
      </c>
      <c r="G65" s="2" t="str">
        <f t="shared" si="7"/>
        <v>eli:repeals MUST have an IRI value</v>
      </c>
      <c r="H65" s="10"/>
      <c r="I65" s="11" t="s">
        <v>213</v>
      </c>
      <c r="J65" t="s">
        <v>24</v>
      </c>
      <c r="L65" s="2"/>
    </row>
    <row r="66" spans="1:13" ht="25.5" x14ac:dyDescent="0.2">
      <c r="A66" t="s">
        <v>149</v>
      </c>
      <c r="B66" t="s">
        <v>202</v>
      </c>
      <c r="C66" t="s">
        <v>202</v>
      </c>
      <c r="D66" t="s">
        <v>262</v>
      </c>
      <c r="E66" t="s">
        <v>33</v>
      </c>
      <c r="F66" t="str">
        <f t="shared" si="1"/>
        <v>Range of "eli:repealed_by"</v>
      </c>
      <c r="G66" s="2" t="str">
        <f t="shared" si="7"/>
        <v>eli:repealed_by MUST have an IRI value</v>
      </c>
      <c r="H66" s="10"/>
      <c r="I66" s="11" t="s">
        <v>213</v>
      </c>
      <c r="J66" t="s">
        <v>24</v>
      </c>
      <c r="L66" s="2"/>
    </row>
    <row r="67" spans="1:13" ht="38.25" x14ac:dyDescent="0.2">
      <c r="A67" t="s">
        <v>150</v>
      </c>
      <c r="B67" t="s">
        <v>184</v>
      </c>
      <c r="C67" t="s">
        <v>184</v>
      </c>
      <c r="D67" t="s">
        <v>262</v>
      </c>
      <c r="E67" t="s">
        <v>33</v>
      </c>
      <c r="F67" t="str">
        <f t="shared" si="1"/>
        <v>Range of "eli:corrects"</v>
      </c>
      <c r="G67" s="2" t="str">
        <f t="shared" si="7"/>
        <v>eli:corrects MUST have an IRI value</v>
      </c>
      <c r="H67" s="10"/>
      <c r="I67" s="11" t="s">
        <v>214</v>
      </c>
      <c r="J67" t="s">
        <v>24</v>
      </c>
      <c r="L67" s="2"/>
    </row>
    <row r="68" spans="1:13" ht="25.5" x14ac:dyDescent="0.2">
      <c r="A68" t="s">
        <v>151</v>
      </c>
      <c r="B68" t="s">
        <v>185</v>
      </c>
      <c r="C68" t="s">
        <v>185</v>
      </c>
      <c r="D68" t="s">
        <v>262</v>
      </c>
      <c r="E68" t="s">
        <v>33</v>
      </c>
      <c r="F68" t="str">
        <f t="shared" si="1"/>
        <v>Range of "eli:corrected_by"</v>
      </c>
      <c r="G68" s="2" t="str">
        <f t="shared" si="7"/>
        <v>eli:corrected_by MUST have an IRI value</v>
      </c>
      <c r="H68" s="10"/>
      <c r="I68" s="11" t="s">
        <v>213</v>
      </c>
      <c r="J68" t="s">
        <v>24</v>
      </c>
      <c r="L68" s="2"/>
    </row>
    <row r="69" spans="1:13" ht="25.5" x14ac:dyDescent="0.2">
      <c r="A69" t="s">
        <v>152</v>
      </c>
      <c r="B69" t="s">
        <v>186</v>
      </c>
      <c r="C69" t="s">
        <v>186</v>
      </c>
      <c r="D69" t="s">
        <v>262</v>
      </c>
      <c r="E69" t="s">
        <v>33</v>
      </c>
      <c r="F69" t="str">
        <f t="shared" si="1"/>
        <v>Range of "eli:amends"</v>
      </c>
      <c r="G69" s="2" t="str">
        <f t="shared" si="7"/>
        <v>eli:amends MUST have an IRI value</v>
      </c>
      <c r="H69" s="10"/>
      <c r="I69" s="11" t="s">
        <v>213</v>
      </c>
      <c r="J69" t="s">
        <v>24</v>
      </c>
      <c r="L69" s="2"/>
    </row>
    <row r="70" spans="1:13" ht="25.5" x14ac:dyDescent="0.2">
      <c r="A70" t="s">
        <v>153</v>
      </c>
      <c r="B70" t="s">
        <v>187</v>
      </c>
      <c r="C70" t="s">
        <v>187</v>
      </c>
      <c r="D70" t="s">
        <v>262</v>
      </c>
      <c r="E70" t="s">
        <v>33</v>
      </c>
      <c r="F70" t="str">
        <f t="shared" si="1"/>
        <v>Range of "eli:amended_by"</v>
      </c>
      <c r="G70" s="2" t="str">
        <f t="shared" si="7"/>
        <v>eli:amended_by MUST have an IRI value</v>
      </c>
      <c r="H70" s="10"/>
      <c r="I70" s="11" t="s">
        <v>213</v>
      </c>
      <c r="J70" t="s">
        <v>24</v>
      </c>
      <c r="L70" s="2"/>
    </row>
    <row r="71" spans="1:13" x14ac:dyDescent="0.2">
      <c r="A71" t="s">
        <v>154</v>
      </c>
      <c r="B71" t="s">
        <v>188</v>
      </c>
      <c r="C71" t="s">
        <v>188</v>
      </c>
      <c r="D71" t="s">
        <v>262</v>
      </c>
      <c r="E71" t="s">
        <v>33</v>
      </c>
      <c r="F71" t="str">
        <f t="shared" si="1"/>
        <v>Range of "eli:is_another_publication_of"</v>
      </c>
      <c r="G71" s="2" t="str">
        <f t="shared" si="7"/>
        <v>eli:is_another_publication_of MUST have an IRI value</v>
      </c>
      <c r="H71" s="10" t="s">
        <v>13</v>
      </c>
      <c r="J71" t="s">
        <v>24</v>
      </c>
      <c r="L71" s="2"/>
    </row>
    <row r="72" spans="1:13" x14ac:dyDescent="0.2">
      <c r="A72" t="s">
        <v>155</v>
      </c>
      <c r="B72" t="s">
        <v>189</v>
      </c>
      <c r="C72" t="s">
        <v>189</v>
      </c>
      <c r="D72" t="s">
        <v>262</v>
      </c>
      <c r="E72" t="s">
        <v>33</v>
      </c>
      <c r="F72" t="str">
        <f t="shared" si="1"/>
        <v>Range of "eli:has_another_publication"</v>
      </c>
      <c r="G72" s="2" t="str">
        <f t="shared" si="7"/>
        <v>eli:has_another_publication MUST have an IRI value</v>
      </c>
      <c r="H72" s="10" t="s">
        <v>13</v>
      </c>
      <c r="J72" t="s">
        <v>24</v>
      </c>
      <c r="L72" s="2"/>
    </row>
    <row r="73" spans="1:13" x14ac:dyDescent="0.2">
      <c r="A73" t="s">
        <v>156</v>
      </c>
      <c r="B73" t="s">
        <v>166</v>
      </c>
      <c r="C73" t="s">
        <v>166</v>
      </c>
      <c r="D73" t="s">
        <v>262</v>
      </c>
      <c r="E73" t="s">
        <v>28</v>
      </c>
      <c r="F73" t="str">
        <f>CONCATENATE("URI Pattern of """,B73,"""")</f>
        <v>URI Pattern of "eli:related_to"</v>
      </c>
      <c r="G73" s="2" t="str">
        <f>CONCATENATE(B73, " SHOULD reference a URI containing /eli/")</f>
        <v>eli:related_to SHOULD reference a URI containing /eli/</v>
      </c>
      <c r="L73" s="2"/>
      <c r="M73" t="s">
        <v>295</v>
      </c>
    </row>
    <row r="74" spans="1:13" x14ac:dyDescent="0.2">
      <c r="A74" t="s">
        <v>157</v>
      </c>
      <c r="B74" t="s">
        <v>167</v>
      </c>
      <c r="C74" t="s">
        <v>167</v>
      </c>
      <c r="D74" t="s">
        <v>262</v>
      </c>
      <c r="E74" t="s">
        <v>28</v>
      </c>
      <c r="F74" t="str">
        <f t="shared" ref="F74:F97" si="8">CONCATENATE("URI Pattern of """,B74,"""")</f>
        <v>URI Pattern of "eli:changes"</v>
      </c>
      <c r="G74" s="2" t="str">
        <f t="shared" ref="G74:G97" si="9">CONCATENATE(B74, " SHOULD reference a URI containing /eli/")</f>
        <v>eli:changes SHOULD reference a URI containing /eli/</v>
      </c>
      <c r="H74" s="10"/>
      <c r="I74" s="11"/>
      <c r="L74" s="2"/>
      <c r="M74" t="s">
        <v>295</v>
      </c>
    </row>
    <row r="75" spans="1:13" ht="25.5" x14ac:dyDescent="0.2">
      <c r="A75" t="s">
        <v>194</v>
      </c>
      <c r="B75" t="s">
        <v>168</v>
      </c>
      <c r="C75" t="s">
        <v>168</v>
      </c>
      <c r="D75" t="s">
        <v>262</v>
      </c>
      <c r="E75" t="s">
        <v>28</v>
      </c>
      <c r="F75" t="str">
        <f t="shared" si="8"/>
        <v>URI Pattern of "eli:changed_by"</v>
      </c>
      <c r="G75" s="2" t="str">
        <f t="shared" si="9"/>
        <v>eli:changed_by SHOULD reference a URI containing /eli/</v>
      </c>
      <c r="H75" s="10"/>
      <c r="I75" s="11"/>
      <c r="L75" s="2"/>
      <c r="M75" t="s">
        <v>295</v>
      </c>
    </row>
    <row r="76" spans="1:13" x14ac:dyDescent="0.2">
      <c r="A76" t="s">
        <v>195</v>
      </c>
      <c r="B76" t="s">
        <v>169</v>
      </c>
      <c r="C76" t="s">
        <v>169</v>
      </c>
      <c r="D76" t="s">
        <v>262</v>
      </c>
      <c r="E76" t="s">
        <v>28</v>
      </c>
      <c r="F76" t="str">
        <f t="shared" si="8"/>
        <v>URI Pattern of "eli:basis_for"</v>
      </c>
      <c r="G76" s="2" t="str">
        <f t="shared" si="9"/>
        <v>eli:basis_for SHOULD reference a URI containing /eli/</v>
      </c>
      <c r="H76" s="10"/>
      <c r="I76" s="11"/>
      <c r="L76" s="2"/>
      <c r="M76" t="s">
        <v>295</v>
      </c>
    </row>
    <row r="77" spans="1:13" x14ac:dyDescent="0.2">
      <c r="A77" t="s">
        <v>196</v>
      </c>
      <c r="B77" t="s">
        <v>170</v>
      </c>
      <c r="C77" t="s">
        <v>170</v>
      </c>
      <c r="D77" t="s">
        <v>262</v>
      </c>
      <c r="E77" t="s">
        <v>28</v>
      </c>
      <c r="F77" t="str">
        <f t="shared" si="8"/>
        <v>URI Pattern of "eli:based_on"</v>
      </c>
      <c r="G77" s="2" t="str">
        <f t="shared" si="9"/>
        <v>eli:based_on SHOULD reference a URI containing /eli/</v>
      </c>
      <c r="H77" s="10"/>
      <c r="I77" s="11"/>
      <c r="L77" s="2"/>
      <c r="M77" t="s">
        <v>295</v>
      </c>
    </row>
    <row r="78" spans="1:13" x14ac:dyDescent="0.2">
      <c r="A78" t="s">
        <v>197</v>
      </c>
      <c r="B78" t="s">
        <v>171</v>
      </c>
      <c r="C78" t="s">
        <v>171</v>
      </c>
      <c r="D78" t="s">
        <v>262</v>
      </c>
      <c r="E78" t="s">
        <v>28</v>
      </c>
      <c r="F78" t="str">
        <f t="shared" si="8"/>
        <v>URI Pattern of "eli:cites"</v>
      </c>
      <c r="G78" s="2" t="str">
        <f t="shared" si="9"/>
        <v>eli:cites SHOULD reference a URI containing /eli/</v>
      </c>
      <c r="H78" s="10"/>
      <c r="I78" s="11"/>
      <c r="L78" s="2"/>
      <c r="M78" t="s">
        <v>295</v>
      </c>
    </row>
    <row r="79" spans="1:13" x14ac:dyDescent="0.2">
      <c r="A79" t="s">
        <v>198</v>
      </c>
      <c r="B79" t="s">
        <v>172</v>
      </c>
      <c r="C79" t="s">
        <v>172</v>
      </c>
      <c r="D79" t="s">
        <v>262</v>
      </c>
      <c r="E79" t="s">
        <v>28</v>
      </c>
      <c r="F79" t="str">
        <f t="shared" si="8"/>
        <v>URI Pattern of "eli:cited_by"</v>
      </c>
      <c r="G79" s="2" t="str">
        <f t="shared" si="9"/>
        <v>eli:cited_by SHOULD reference a URI containing /eli/</v>
      </c>
      <c r="H79" s="10"/>
      <c r="I79" s="11"/>
      <c r="L79" s="2"/>
      <c r="M79" t="s">
        <v>295</v>
      </c>
    </row>
    <row r="80" spans="1:13" ht="25.5" x14ac:dyDescent="0.2">
      <c r="A80" t="s">
        <v>275</v>
      </c>
      <c r="B80" t="s">
        <v>173</v>
      </c>
      <c r="C80" t="s">
        <v>173</v>
      </c>
      <c r="D80" t="s">
        <v>262</v>
      </c>
      <c r="E80" t="s">
        <v>28</v>
      </c>
      <c r="F80" t="str">
        <f t="shared" si="8"/>
        <v>URI Pattern of "eli:consolidates"</v>
      </c>
      <c r="G80" s="2" t="str">
        <f t="shared" si="9"/>
        <v>eli:consolidates SHOULD reference a URI containing /eli/</v>
      </c>
      <c r="H80" s="10"/>
      <c r="I80" s="11"/>
      <c r="L80" s="2"/>
      <c r="M80" t="s">
        <v>295</v>
      </c>
    </row>
    <row r="81" spans="1:13" ht="25.5" x14ac:dyDescent="0.2">
      <c r="A81" t="s">
        <v>276</v>
      </c>
      <c r="B81" t="s">
        <v>174</v>
      </c>
      <c r="C81" t="s">
        <v>174</v>
      </c>
      <c r="D81" t="s">
        <v>262</v>
      </c>
      <c r="E81" t="s">
        <v>28</v>
      </c>
      <c r="F81" t="str">
        <f t="shared" si="8"/>
        <v>URI Pattern of "eli:consolidated_by"</v>
      </c>
      <c r="G81" s="2" t="str">
        <f t="shared" si="9"/>
        <v>eli:consolidated_by SHOULD reference a URI containing /eli/</v>
      </c>
      <c r="H81" s="10"/>
      <c r="I81" s="11"/>
      <c r="L81" s="2"/>
      <c r="M81" t="s">
        <v>295</v>
      </c>
    </row>
    <row r="82" spans="1:13" x14ac:dyDescent="0.2">
      <c r="A82" t="s">
        <v>279</v>
      </c>
      <c r="B82" t="s">
        <v>175</v>
      </c>
      <c r="C82" t="s">
        <v>175</v>
      </c>
      <c r="D82" t="s">
        <v>262</v>
      </c>
      <c r="E82" t="s">
        <v>28</v>
      </c>
      <c r="F82" t="str">
        <f t="shared" si="8"/>
        <v>URI Pattern of "eli:transposes"</v>
      </c>
      <c r="G82" s="2" t="str">
        <f t="shared" si="9"/>
        <v>eli:transposes SHOULD reference a URI containing /eli/</v>
      </c>
      <c r="H82" s="10"/>
      <c r="I82" s="11"/>
      <c r="L82" s="2"/>
      <c r="M82" t="s">
        <v>295</v>
      </c>
    </row>
    <row r="83" spans="1:13" ht="25.5" x14ac:dyDescent="0.2">
      <c r="A83" t="s">
        <v>280</v>
      </c>
      <c r="B83" t="s">
        <v>176</v>
      </c>
      <c r="C83" t="s">
        <v>176</v>
      </c>
      <c r="D83" t="s">
        <v>262</v>
      </c>
      <c r="E83" t="s">
        <v>28</v>
      </c>
      <c r="F83" t="str">
        <f t="shared" si="8"/>
        <v>URI Pattern of "eli:transposed_by"</v>
      </c>
      <c r="G83" s="2" t="str">
        <f t="shared" si="9"/>
        <v>eli:transposed_by SHOULD reference a URI containing /eli/</v>
      </c>
      <c r="H83" s="10"/>
      <c r="I83" s="11"/>
      <c r="L83" s="2"/>
      <c r="M83" t="s">
        <v>295</v>
      </c>
    </row>
    <row r="84" spans="1:13" x14ac:dyDescent="0.2">
      <c r="A84" t="s">
        <v>296</v>
      </c>
      <c r="B84" t="s">
        <v>177</v>
      </c>
      <c r="C84" t="s">
        <v>177</v>
      </c>
      <c r="D84" t="s">
        <v>262</v>
      </c>
      <c r="E84" t="s">
        <v>28</v>
      </c>
      <c r="F84" t="str">
        <f t="shared" si="8"/>
        <v>URI Pattern of "eli:implements"</v>
      </c>
      <c r="G84" s="2" t="str">
        <f t="shared" si="9"/>
        <v>eli:implements SHOULD reference a URI containing /eli/</v>
      </c>
      <c r="H84" s="10"/>
      <c r="I84" s="11"/>
      <c r="L84" s="2"/>
      <c r="M84" t="s">
        <v>295</v>
      </c>
    </row>
    <row r="85" spans="1:13" ht="25.5" x14ac:dyDescent="0.2">
      <c r="A85" t="s">
        <v>297</v>
      </c>
      <c r="B85" t="s">
        <v>178</v>
      </c>
      <c r="C85" t="s">
        <v>178</v>
      </c>
      <c r="D85" t="s">
        <v>262</v>
      </c>
      <c r="E85" t="s">
        <v>28</v>
      </c>
      <c r="F85" t="str">
        <f t="shared" si="8"/>
        <v>URI Pattern of "eli:implemented_by"</v>
      </c>
      <c r="G85" s="2" t="str">
        <f t="shared" si="9"/>
        <v>eli:implemented_by SHOULD reference a URI containing /eli/</v>
      </c>
      <c r="H85" s="10"/>
      <c r="I85" s="11"/>
      <c r="L85" s="2"/>
      <c r="M85" t="s">
        <v>295</v>
      </c>
    </row>
    <row r="86" spans="1:13" x14ac:dyDescent="0.2">
      <c r="A86" t="s">
        <v>298</v>
      </c>
      <c r="B86" t="s">
        <v>179</v>
      </c>
      <c r="C86" t="s">
        <v>179</v>
      </c>
      <c r="D86" t="s">
        <v>262</v>
      </c>
      <c r="E86" t="s">
        <v>28</v>
      </c>
      <c r="F86" t="str">
        <f t="shared" si="8"/>
        <v>URI Pattern of "eli:applies"</v>
      </c>
      <c r="G86" s="2" t="str">
        <f t="shared" si="9"/>
        <v>eli:applies SHOULD reference a URI containing /eli/</v>
      </c>
      <c r="H86" s="10"/>
      <c r="I86" s="11"/>
      <c r="L86" s="2"/>
      <c r="M86" t="s">
        <v>295</v>
      </c>
    </row>
    <row r="87" spans="1:13" x14ac:dyDescent="0.2">
      <c r="A87" t="s">
        <v>299</v>
      </c>
      <c r="B87" t="s">
        <v>180</v>
      </c>
      <c r="C87" t="s">
        <v>180</v>
      </c>
      <c r="D87" t="s">
        <v>262</v>
      </c>
      <c r="E87" t="s">
        <v>28</v>
      </c>
      <c r="F87" t="str">
        <f t="shared" si="8"/>
        <v>URI Pattern of "eli:applied_by"</v>
      </c>
      <c r="G87" s="2" t="str">
        <f t="shared" si="9"/>
        <v>eli:applied_by SHOULD reference a URI containing /eli/</v>
      </c>
      <c r="H87" s="10"/>
      <c r="I87" s="11"/>
      <c r="L87" s="2"/>
      <c r="M87" t="s">
        <v>295</v>
      </c>
    </row>
    <row r="88" spans="1:13" ht="25.5" x14ac:dyDescent="0.2">
      <c r="A88" t="s">
        <v>300</v>
      </c>
      <c r="B88" t="s">
        <v>181</v>
      </c>
      <c r="C88" t="s">
        <v>181</v>
      </c>
      <c r="D88" t="s">
        <v>262</v>
      </c>
      <c r="E88" t="s">
        <v>28</v>
      </c>
      <c r="F88" t="str">
        <f t="shared" si="8"/>
        <v>URI Pattern of "eli:commences"</v>
      </c>
      <c r="G88" s="2" t="str">
        <f t="shared" si="9"/>
        <v>eli:commences SHOULD reference a URI containing /eli/</v>
      </c>
      <c r="H88" s="10"/>
      <c r="I88" s="11"/>
      <c r="L88" s="2"/>
      <c r="M88" t="s">
        <v>295</v>
      </c>
    </row>
    <row r="89" spans="1:13" ht="25.5" x14ac:dyDescent="0.2">
      <c r="A89" t="s">
        <v>301</v>
      </c>
      <c r="B89" t="s">
        <v>182</v>
      </c>
      <c r="C89" t="s">
        <v>182</v>
      </c>
      <c r="D89" t="s">
        <v>262</v>
      </c>
      <c r="E89" t="s">
        <v>28</v>
      </c>
      <c r="F89" t="str">
        <f t="shared" si="8"/>
        <v>URI Pattern of "eli:commenced_by"</v>
      </c>
      <c r="G89" s="2" t="str">
        <f t="shared" si="9"/>
        <v>eli:commenced_by SHOULD reference a URI containing /eli/</v>
      </c>
      <c r="H89" s="10"/>
      <c r="I89" s="11"/>
      <c r="L89" s="2"/>
      <c r="M89" t="s">
        <v>295</v>
      </c>
    </row>
    <row r="90" spans="1:13" x14ac:dyDescent="0.2">
      <c r="A90" t="s">
        <v>302</v>
      </c>
      <c r="B90" t="s">
        <v>183</v>
      </c>
      <c r="C90" t="s">
        <v>183</v>
      </c>
      <c r="D90" t="s">
        <v>262</v>
      </c>
      <c r="E90" t="s">
        <v>28</v>
      </c>
      <c r="F90" t="str">
        <f t="shared" si="8"/>
        <v>URI Pattern of "eli:repeals"</v>
      </c>
      <c r="G90" s="2" t="str">
        <f t="shared" si="9"/>
        <v>eli:repeals SHOULD reference a URI containing /eli/</v>
      </c>
      <c r="H90" s="10"/>
      <c r="I90" s="11"/>
      <c r="L90" s="2"/>
      <c r="M90" t="s">
        <v>295</v>
      </c>
    </row>
    <row r="91" spans="1:13" ht="25.5" x14ac:dyDescent="0.2">
      <c r="A91" t="s">
        <v>303</v>
      </c>
      <c r="B91" t="s">
        <v>202</v>
      </c>
      <c r="C91" t="s">
        <v>202</v>
      </c>
      <c r="D91" t="s">
        <v>262</v>
      </c>
      <c r="E91" t="s">
        <v>28</v>
      </c>
      <c r="F91" t="str">
        <f t="shared" si="8"/>
        <v>URI Pattern of "eli:repealed_by"</v>
      </c>
      <c r="G91" s="2" t="str">
        <f t="shared" si="9"/>
        <v>eli:repealed_by SHOULD reference a URI containing /eli/</v>
      </c>
      <c r="H91" s="10"/>
      <c r="I91" s="11"/>
      <c r="L91" s="2"/>
      <c r="M91" t="s">
        <v>295</v>
      </c>
    </row>
    <row r="92" spans="1:13" x14ac:dyDescent="0.2">
      <c r="A92" t="s">
        <v>304</v>
      </c>
      <c r="B92" t="s">
        <v>184</v>
      </c>
      <c r="C92" t="s">
        <v>184</v>
      </c>
      <c r="D92" t="s">
        <v>262</v>
      </c>
      <c r="E92" t="s">
        <v>28</v>
      </c>
      <c r="F92" t="str">
        <f t="shared" si="8"/>
        <v>URI Pattern of "eli:corrects"</v>
      </c>
      <c r="G92" s="2" t="str">
        <f t="shared" si="9"/>
        <v>eli:corrects SHOULD reference a URI containing /eli/</v>
      </c>
      <c r="H92" s="10"/>
      <c r="I92" s="11"/>
      <c r="L92" s="2"/>
      <c r="M92" t="s">
        <v>295</v>
      </c>
    </row>
    <row r="93" spans="1:13" ht="25.5" x14ac:dyDescent="0.2">
      <c r="A93" t="s">
        <v>305</v>
      </c>
      <c r="B93" t="s">
        <v>185</v>
      </c>
      <c r="C93" t="s">
        <v>185</v>
      </c>
      <c r="D93" t="s">
        <v>262</v>
      </c>
      <c r="E93" t="s">
        <v>28</v>
      </c>
      <c r="F93" t="str">
        <f t="shared" si="8"/>
        <v>URI Pattern of "eli:corrected_by"</v>
      </c>
      <c r="G93" s="2" t="str">
        <f t="shared" si="9"/>
        <v>eli:corrected_by SHOULD reference a URI containing /eli/</v>
      </c>
      <c r="H93" s="10"/>
      <c r="I93" s="11"/>
      <c r="L93" s="2"/>
      <c r="M93" t="s">
        <v>295</v>
      </c>
    </row>
    <row r="94" spans="1:13" x14ac:dyDescent="0.2">
      <c r="A94" t="s">
        <v>306</v>
      </c>
      <c r="B94" t="s">
        <v>186</v>
      </c>
      <c r="C94" t="s">
        <v>186</v>
      </c>
      <c r="D94" t="s">
        <v>262</v>
      </c>
      <c r="E94" t="s">
        <v>28</v>
      </c>
      <c r="F94" t="str">
        <f t="shared" si="8"/>
        <v>URI Pattern of "eli:amends"</v>
      </c>
      <c r="G94" s="2" t="str">
        <f t="shared" si="9"/>
        <v>eli:amends SHOULD reference a URI containing /eli/</v>
      </c>
      <c r="H94" s="10"/>
      <c r="I94" s="11"/>
      <c r="L94" s="2"/>
      <c r="M94" t="s">
        <v>295</v>
      </c>
    </row>
    <row r="95" spans="1:13" ht="25.5" x14ac:dyDescent="0.2">
      <c r="A95" t="s">
        <v>307</v>
      </c>
      <c r="B95" t="s">
        <v>187</v>
      </c>
      <c r="C95" t="s">
        <v>187</v>
      </c>
      <c r="D95" t="s">
        <v>262</v>
      </c>
      <c r="E95" t="s">
        <v>28</v>
      </c>
      <c r="F95" t="str">
        <f t="shared" si="8"/>
        <v>URI Pattern of "eli:amended_by"</v>
      </c>
      <c r="G95" s="2" t="str">
        <f t="shared" si="9"/>
        <v>eli:amended_by SHOULD reference a URI containing /eli/</v>
      </c>
      <c r="H95" s="10"/>
      <c r="I95" s="11"/>
      <c r="L95" s="2"/>
      <c r="M95" t="s">
        <v>295</v>
      </c>
    </row>
    <row r="96" spans="1:13" ht="25.5" x14ac:dyDescent="0.2">
      <c r="A96" t="s">
        <v>308</v>
      </c>
      <c r="B96" t="s">
        <v>188</v>
      </c>
      <c r="C96" t="s">
        <v>188</v>
      </c>
      <c r="D96" t="s">
        <v>262</v>
      </c>
      <c r="E96" t="s">
        <v>28</v>
      </c>
      <c r="F96" t="str">
        <f t="shared" si="8"/>
        <v>URI Pattern of "eli:is_another_publication_of"</v>
      </c>
      <c r="G96" s="2" t="str">
        <f t="shared" si="9"/>
        <v>eli:is_another_publication_of SHOULD reference a URI containing /eli/</v>
      </c>
      <c r="H96" s="10"/>
      <c r="L96" s="2"/>
      <c r="M96" t="s">
        <v>295</v>
      </c>
    </row>
    <row r="97" spans="1:13" ht="25.5" x14ac:dyDescent="0.2">
      <c r="A97" t="s">
        <v>309</v>
      </c>
      <c r="B97" t="s">
        <v>189</v>
      </c>
      <c r="C97" t="s">
        <v>189</v>
      </c>
      <c r="D97" t="s">
        <v>262</v>
      </c>
      <c r="E97" t="s">
        <v>28</v>
      </c>
      <c r="F97" t="str">
        <f t="shared" si="8"/>
        <v>URI Pattern of "eli:has_another_publication"</v>
      </c>
      <c r="G97" s="2" t="str">
        <f t="shared" si="9"/>
        <v>eli:has_another_publication SHOULD reference a URI containing /eli/</v>
      </c>
      <c r="H97" s="10"/>
      <c r="L97" s="2"/>
      <c r="M97" t="s">
        <v>295</v>
      </c>
    </row>
    <row r="98" spans="1:13" x14ac:dyDescent="0.2">
      <c r="A98" t="s">
        <v>310</v>
      </c>
      <c r="B98" t="s">
        <v>277</v>
      </c>
      <c r="C98" t="s">
        <v>277</v>
      </c>
      <c r="D98" t="s">
        <v>262</v>
      </c>
      <c r="E98" t="s">
        <v>33</v>
      </c>
      <c r="F98" t="str">
        <f t="shared" si="1"/>
        <v>Range of "eli:cited_by_case_law"</v>
      </c>
      <c r="G98" s="2" t="str">
        <f t="shared" si="7"/>
        <v>eli:cited_by_case_law MUST have an IRI value</v>
      </c>
      <c r="H98" s="10"/>
      <c r="J98" t="s">
        <v>24</v>
      </c>
      <c r="L98" s="2"/>
    </row>
    <row r="99" spans="1:13" ht="25.5" x14ac:dyDescent="0.2">
      <c r="A99" t="s">
        <v>311</v>
      </c>
      <c r="B99" t="s">
        <v>278</v>
      </c>
      <c r="C99" t="s">
        <v>278</v>
      </c>
      <c r="D99" t="s">
        <v>262</v>
      </c>
      <c r="E99" t="s">
        <v>33</v>
      </c>
      <c r="F99" t="str">
        <f t="shared" si="1"/>
        <v>Range of "eli:cited_by_case_law_reference"</v>
      </c>
      <c r="G99" s="2" t="str">
        <f>CONCATENATE(B99, " MUST have a literal value")</f>
        <v>eli:cited_by_case_law_reference MUST have a literal value</v>
      </c>
      <c r="H99" s="10"/>
      <c r="J99" t="s">
        <v>40</v>
      </c>
      <c r="L99" s="2"/>
    </row>
    <row r="100" spans="1:13" ht="55.5" customHeight="1" x14ac:dyDescent="0.2">
      <c r="A100" t="s">
        <v>312</v>
      </c>
      <c r="B100" t="s">
        <v>38</v>
      </c>
      <c r="C100" s="2" t="str">
        <f t="shared" ref="C100:C117" si="10">B100</f>
        <v>eli:language</v>
      </c>
      <c r="D100" t="s">
        <v>262</v>
      </c>
      <c r="E100" t="s">
        <v>33</v>
      </c>
      <c r="F100" t="str">
        <f t="shared" ref="F100:F117" si="11">CONCATENATE("Range of """,B100,"""")</f>
        <v>Range of "eli:language"</v>
      </c>
      <c r="G100" s="2" t="str">
        <f>CONCATENATE(B100, " MUST have an IRI value starting with ", M100)</f>
        <v>eli:language MUST have an IRI value starting with "^http://publications.europa.eu/resource/authority/language/(.*)"</v>
      </c>
      <c r="J100" t="s">
        <v>24</v>
      </c>
      <c r="L100" s="2"/>
      <c r="M100" t="s">
        <v>255</v>
      </c>
    </row>
    <row r="101" spans="1:13" x14ac:dyDescent="0.2">
      <c r="A101" t="s">
        <v>313</v>
      </c>
      <c r="B101" t="s">
        <v>39</v>
      </c>
      <c r="C101" s="2" t="str">
        <f t="shared" si="10"/>
        <v>eli:title</v>
      </c>
      <c r="D101" t="s">
        <v>262</v>
      </c>
      <c r="E101" t="s">
        <v>33</v>
      </c>
      <c r="F101" t="str">
        <f t="shared" si="11"/>
        <v>Range of "eli:title"</v>
      </c>
      <c r="G101" s="2" t="str">
        <f>CONCATENATE(B101, " MUST have a literal value")</f>
        <v>eli:title MUST have a literal value</v>
      </c>
      <c r="J101" t="s">
        <v>40</v>
      </c>
      <c r="L101" s="2"/>
    </row>
    <row r="102" spans="1:13" ht="26.25" customHeight="1" x14ac:dyDescent="0.2">
      <c r="A102" t="s">
        <v>314</v>
      </c>
      <c r="B102" t="s">
        <v>190</v>
      </c>
      <c r="C102" s="2" t="str">
        <f t="shared" si="10"/>
        <v>eli:title_short</v>
      </c>
      <c r="D102" t="s">
        <v>262</v>
      </c>
      <c r="E102" t="s">
        <v>33</v>
      </c>
      <c r="F102" t="str">
        <f t="shared" si="11"/>
        <v>Range of "eli:title_short"</v>
      </c>
      <c r="G102" s="2" t="str">
        <f t="shared" ref="G102:G103" si="12">CONCATENATE(B102, " MUST have a literal value")</f>
        <v>eli:title_short MUST have a literal value</v>
      </c>
      <c r="J102" t="s">
        <v>40</v>
      </c>
      <c r="L102" s="2"/>
    </row>
    <row r="103" spans="1:13" ht="28.5" customHeight="1" x14ac:dyDescent="0.2">
      <c r="A103" t="s">
        <v>315</v>
      </c>
      <c r="B103" t="s">
        <v>191</v>
      </c>
      <c r="C103" s="2" t="str">
        <f t="shared" si="10"/>
        <v>eli:title_alternative</v>
      </c>
      <c r="D103" t="s">
        <v>262</v>
      </c>
      <c r="E103" t="s">
        <v>33</v>
      </c>
      <c r="F103" t="str">
        <f t="shared" si="11"/>
        <v>Range of "eli:title_alternative"</v>
      </c>
      <c r="G103" s="2" t="str">
        <f t="shared" si="12"/>
        <v>eli:title_alternative MUST have a literal value</v>
      </c>
      <c r="J103" t="s">
        <v>40</v>
      </c>
      <c r="L103" s="2"/>
    </row>
    <row r="104" spans="1:13" ht="28.5" customHeight="1" x14ac:dyDescent="0.2">
      <c r="A104" t="s">
        <v>316</v>
      </c>
      <c r="B104" t="s">
        <v>281</v>
      </c>
      <c r="C104" s="2" t="str">
        <f t="shared" si="10"/>
        <v>eli:has_translation</v>
      </c>
      <c r="D104" t="s">
        <v>262</v>
      </c>
      <c r="E104" t="s">
        <v>33</v>
      </c>
      <c r="F104" t="str">
        <f t="shared" si="11"/>
        <v>Range of "eli:has_translation"</v>
      </c>
      <c r="G104" s="2" t="str">
        <f>CONCATENATE(B104, " MUST have an IRI value")</f>
        <v>eli:has_translation MUST have an IRI value</v>
      </c>
      <c r="H104" s="10" t="s">
        <v>15</v>
      </c>
      <c r="J104" t="s">
        <v>24</v>
      </c>
      <c r="L104" s="2"/>
    </row>
    <row r="105" spans="1:13" ht="28.5" customHeight="1" x14ac:dyDescent="0.2">
      <c r="A105" t="s">
        <v>317</v>
      </c>
      <c r="B105" t="s">
        <v>282</v>
      </c>
      <c r="C105" s="2" t="str">
        <f t="shared" si="10"/>
        <v>eli:is_translation_of</v>
      </c>
      <c r="D105" t="s">
        <v>262</v>
      </c>
      <c r="E105" t="s">
        <v>33</v>
      </c>
      <c r="F105" t="str">
        <f t="shared" si="11"/>
        <v>Range of "eli:is_translation_of"</v>
      </c>
      <c r="G105" s="2" t="str">
        <f>CONCATENATE(B105, " MUST have an IRI value")</f>
        <v>eli:is_translation_of MUST have an IRI value</v>
      </c>
      <c r="H105" s="10" t="s">
        <v>15</v>
      </c>
      <c r="J105" t="s">
        <v>24</v>
      </c>
      <c r="L105" s="2"/>
    </row>
    <row r="106" spans="1:13" x14ac:dyDescent="0.2">
      <c r="A106" t="s">
        <v>318</v>
      </c>
      <c r="B106" t="s">
        <v>64</v>
      </c>
      <c r="C106" s="2" t="str">
        <f t="shared" si="10"/>
        <v>eli:published_in</v>
      </c>
      <c r="D106" t="s">
        <v>262</v>
      </c>
      <c r="E106" t="s">
        <v>33</v>
      </c>
      <c r="F106" t="str">
        <f t="shared" si="11"/>
        <v>Range of "eli:published_in"</v>
      </c>
      <c r="G106" s="2" t="str">
        <f>CONCATENATE(B106, " MUST have a literal value")</f>
        <v>eli:published_in MUST have a literal value</v>
      </c>
      <c r="J106" t="s">
        <v>40</v>
      </c>
      <c r="L106" s="2"/>
    </row>
    <row r="107" spans="1:13" x14ac:dyDescent="0.2">
      <c r="A107" t="s">
        <v>319</v>
      </c>
      <c r="B107" t="s">
        <v>65</v>
      </c>
      <c r="C107" s="2" t="str">
        <f t="shared" si="10"/>
        <v>eli:published_in_format</v>
      </c>
      <c r="D107" t="s">
        <v>262</v>
      </c>
      <c r="E107" t="s">
        <v>33</v>
      </c>
      <c r="F107" t="str">
        <f t="shared" si="11"/>
        <v>Range of "eli:published_in_format"</v>
      </c>
      <c r="G107" s="2" t="str">
        <f>CONCATENATE(B107, " MUST have an IRI value")</f>
        <v>eli:published_in_format MUST have an IRI value</v>
      </c>
      <c r="H107" s="10" t="s">
        <v>17</v>
      </c>
      <c r="J107" t="s">
        <v>24</v>
      </c>
      <c r="L107" s="2"/>
    </row>
    <row r="108" spans="1:13" x14ac:dyDescent="0.2">
      <c r="A108" t="s">
        <v>320</v>
      </c>
      <c r="B108" t="s">
        <v>192</v>
      </c>
      <c r="C108" s="2" t="str">
        <f t="shared" si="10"/>
        <v>eli:publishes</v>
      </c>
      <c r="D108" t="s">
        <v>262</v>
      </c>
      <c r="E108" t="s">
        <v>33</v>
      </c>
      <c r="F108" t="str">
        <f t="shared" si="11"/>
        <v>Range of "eli:publishes"</v>
      </c>
      <c r="G108" s="2" t="str">
        <f>CONCATENATE(B108, " MUST have an IRI value")</f>
        <v>eli:publishes MUST have an IRI value</v>
      </c>
      <c r="H108" s="10" t="s">
        <v>17</v>
      </c>
      <c r="J108" t="s">
        <v>24</v>
      </c>
      <c r="L108" s="2"/>
    </row>
    <row r="109" spans="1:13" x14ac:dyDescent="0.2">
      <c r="A109" t="s">
        <v>321</v>
      </c>
      <c r="B109" t="s">
        <v>66</v>
      </c>
      <c r="C109" s="2" t="str">
        <f t="shared" si="10"/>
        <v>eli:publisher</v>
      </c>
      <c r="D109" t="s">
        <v>262</v>
      </c>
      <c r="E109" t="s">
        <v>33</v>
      </c>
      <c r="F109" t="str">
        <f t="shared" si="11"/>
        <v>Range of "eli:publisher"</v>
      </c>
      <c r="G109" s="2" t="str">
        <f>CONCATENATE(B109, " MUST have a literal value")</f>
        <v>eli:publisher MUST have a literal value</v>
      </c>
      <c r="J109" t="s">
        <v>40</v>
      </c>
      <c r="L109" s="2"/>
    </row>
    <row r="110" spans="1:13" x14ac:dyDescent="0.2">
      <c r="A110" t="s">
        <v>322</v>
      </c>
      <c r="B110" t="s">
        <v>67</v>
      </c>
      <c r="C110" s="2" t="str">
        <f t="shared" si="10"/>
        <v>eli:publisher_agent</v>
      </c>
      <c r="D110" t="s">
        <v>262</v>
      </c>
      <c r="E110" t="s">
        <v>33</v>
      </c>
      <c r="F110" t="str">
        <f t="shared" si="11"/>
        <v>Range of "eli:publisher_agent"</v>
      </c>
      <c r="G110" s="2" t="str">
        <f>CONCATENATE(B110, " MUST have an IRI value")</f>
        <v>eli:publisher_agent MUST have an IRI value</v>
      </c>
      <c r="J110" t="s">
        <v>24</v>
      </c>
      <c r="L110" s="2"/>
    </row>
    <row r="111" spans="1:13" ht="293.25" x14ac:dyDescent="0.2">
      <c r="A111" t="s">
        <v>323</v>
      </c>
      <c r="B111" t="s">
        <v>44</v>
      </c>
      <c r="C111" s="2" t="str">
        <f t="shared" si="10"/>
        <v>eli:format</v>
      </c>
      <c r="D111" t="s">
        <v>262</v>
      </c>
      <c r="E111" t="s">
        <v>28</v>
      </c>
      <c r="F111" t="str">
        <f t="shared" si="11"/>
        <v>Range of "eli:format"</v>
      </c>
      <c r="G111" s="2" t="str">
        <f>CONCATENATE(B111, " SHOULD have an IRI value in application:xml, application:akn+xml, application:xhtml+xml, application:pdf, application:pdf;type=archival, application:pdf;type=generated, ","application:pdf;type=scanned, application:pdf;type=signed, text:html, text:plain, eli:print_format")</f>
        <v>eli:format SHOULD have an IRI value in application:xml, application:akn+xml, application:xhtml+xml, application:pdf, application:pdf;type=archival, application:pdf;type=generated, application:pdf;type=scanned, application:pdf;type=signed, text:html, text:plain, eli:print_format</v>
      </c>
      <c r="J111" t="s">
        <v>24</v>
      </c>
      <c r="L111" s="2" t="s">
        <v>293</v>
      </c>
    </row>
    <row r="112" spans="1:13" ht="25.5" x14ac:dyDescent="0.2">
      <c r="A112" t="s">
        <v>324</v>
      </c>
      <c r="B112" t="s">
        <v>283</v>
      </c>
      <c r="C112" s="2" t="str">
        <f t="shared" si="10"/>
        <v>eli:media_type</v>
      </c>
      <c r="D112" t="s">
        <v>262</v>
      </c>
      <c r="E112" t="s">
        <v>33</v>
      </c>
      <c r="F112" t="str">
        <f t="shared" si="11"/>
        <v>Range of "eli:media_type"</v>
      </c>
      <c r="G112" s="2" t="str">
        <f>CONCATENATE(B112, " MUST have an IRI value starting with ", M112)</f>
        <v>eli:media_type MUST have an IRI value starting with "^http://www.iana.org/assignments/media-types/(.*)"</v>
      </c>
      <c r="J112" t="s">
        <v>24</v>
      </c>
      <c r="L112" s="2"/>
      <c r="M112" t="s">
        <v>258</v>
      </c>
    </row>
    <row r="113" spans="1:12" x14ac:dyDescent="0.2">
      <c r="A113" t="s">
        <v>325</v>
      </c>
      <c r="B113" t="s">
        <v>54</v>
      </c>
      <c r="C113" s="2" t="str">
        <f t="shared" si="10"/>
        <v>eli:rights</v>
      </c>
      <c r="D113" t="s">
        <v>262</v>
      </c>
      <c r="E113" t="s">
        <v>33</v>
      </c>
      <c r="F113" t="str">
        <f t="shared" si="11"/>
        <v>Range of "eli:rights"</v>
      </c>
      <c r="G113" s="2" t="str">
        <f>CONCATENATE(B113, " MUST have a literal value")</f>
        <v>eli:rights MUST have a literal value</v>
      </c>
      <c r="J113" t="s">
        <v>40</v>
      </c>
      <c r="L113" s="2"/>
    </row>
    <row r="114" spans="1:12" x14ac:dyDescent="0.2">
      <c r="A114" t="s">
        <v>326</v>
      </c>
      <c r="B114" t="s">
        <v>68</v>
      </c>
      <c r="C114" s="2" t="str">
        <f t="shared" si="10"/>
        <v>eli:rightsholder</v>
      </c>
      <c r="D114" t="s">
        <v>262</v>
      </c>
      <c r="E114" t="s">
        <v>33</v>
      </c>
      <c r="F114" t="str">
        <f t="shared" si="11"/>
        <v>Range of "eli:rightsholder"</v>
      </c>
      <c r="G114" s="2" t="str">
        <f>CONCATENATE(B114, " MUST have a literal value")</f>
        <v>eli:rightsholder MUST have a literal value</v>
      </c>
      <c r="J114" t="s">
        <v>40</v>
      </c>
      <c r="L114" s="2"/>
    </row>
    <row r="115" spans="1:12" x14ac:dyDescent="0.2">
      <c r="A115" t="s">
        <v>327</v>
      </c>
      <c r="B115" t="s">
        <v>69</v>
      </c>
      <c r="C115" s="2" t="str">
        <f t="shared" si="10"/>
        <v>eli:rightsholder_agent</v>
      </c>
      <c r="D115" t="s">
        <v>262</v>
      </c>
      <c r="E115" t="s">
        <v>33</v>
      </c>
      <c r="F115" t="str">
        <f t="shared" si="11"/>
        <v>Range of "eli:rightsholder_agent"</v>
      </c>
      <c r="G115" s="2" t="str">
        <f t="shared" ref="G115" si="13">CONCATENATE(B115, " MUST have an IRI value")</f>
        <v>eli:rightsholder_agent MUST have an IRI value</v>
      </c>
      <c r="J115" t="s">
        <v>24</v>
      </c>
      <c r="L115" s="2"/>
    </row>
    <row r="116" spans="1:12" x14ac:dyDescent="0.2">
      <c r="A116" t="s">
        <v>328</v>
      </c>
      <c r="B116" t="s">
        <v>193</v>
      </c>
      <c r="C116" s="2" t="str">
        <f t="shared" si="10"/>
        <v>eli:license</v>
      </c>
      <c r="D116" t="s">
        <v>262</v>
      </c>
      <c r="E116" t="s">
        <v>33</v>
      </c>
      <c r="F116" t="str">
        <f t="shared" si="11"/>
        <v>Range of "eli:license"</v>
      </c>
      <c r="G116" s="2" t="str">
        <f>CONCATENATE(B116, " MUST have an IRI value")</f>
        <v>eli:license MUST have an IRI value</v>
      </c>
      <c r="J116" t="s">
        <v>24</v>
      </c>
      <c r="L116" s="2"/>
    </row>
    <row r="117" spans="1:12" ht="38.25" x14ac:dyDescent="0.2">
      <c r="A117" t="s">
        <v>329</v>
      </c>
      <c r="B117" s="2" t="s">
        <v>21</v>
      </c>
      <c r="C117" s="2" t="str">
        <f t="shared" si="10"/>
        <v>eli:legal_value</v>
      </c>
      <c r="D117" t="s">
        <v>262</v>
      </c>
      <c r="E117" t="s">
        <v>33</v>
      </c>
      <c r="F117" t="str">
        <f t="shared" si="11"/>
        <v>Range of "eli:legal_value"</v>
      </c>
      <c r="G117" s="2" t="str">
        <f>CONCATENATE(B117, " MUST have an IRI value in ", L117)</f>
        <v>eli:legal_value MUST have an IRI value in ( eli:LegalValue-unofficial eli:LegalValue-official eli:LegalValue-authoritative eli:LegalValue-definitive )</v>
      </c>
      <c r="J117" t="s">
        <v>24</v>
      </c>
      <c r="L117" s="2" t="s">
        <v>22</v>
      </c>
    </row>
    <row r="118" spans="1:12" x14ac:dyDescent="0.2">
      <c r="B118" s="2"/>
    </row>
    <row r="119" spans="1:12" x14ac:dyDescent="0.2">
      <c r="B119" s="2"/>
    </row>
    <row r="120" spans="1:12" x14ac:dyDescent="0.2">
      <c r="B120" s="2"/>
    </row>
    <row r="121" spans="1:12" x14ac:dyDescent="0.2">
      <c r="B121" s="2"/>
    </row>
    <row r="122" spans="1:12" x14ac:dyDescent="0.2">
      <c r="B122" s="2"/>
      <c r="C122" s="2"/>
    </row>
    <row r="123" spans="1:12" x14ac:dyDescent="0.2">
      <c r="B123" s="2"/>
    </row>
    <row r="124" spans="1:12" x14ac:dyDescent="0.2">
      <c r="B124" s="2"/>
    </row>
    <row r="125" spans="1:12" x14ac:dyDescent="0.2">
      <c r="B125" s="2"/>
    </row>
    <row r="126" spans="1:12" x14ac:dyDescent="0.2">
      <c r="B126" s="2"/>
    </row>
    <row r="127" spans="1:12" x14ac:dyDescent="0.2">
      <c r="B127" s="2"/>
    </row>
    <row r="128" spans="1:12" x14ac:dyDescent="0.2">
      <c r="B128" s="2"/>
    </row>
    <row r="129" spans="2:2" x14ac:dyDescent="0.2">
      <c r="B129" s="2"/>
    </row>
    <row r="130" spans="2:2" x14ac:dyDescent="0.2">
      <c r="B130" s="2"/>
    </row>
    <row r="131" spans="2:2" x14ac:dyDescent="0.2">
      <c r="B131" s="2"/>
    </row>
    <row r="132" spans="2:2" x14ac:dyDescent="0.2">
      <c r="B132" s="2"/>
    </row>
    <row r="133" spans="2:2" x14ac:dyDescent="0.2">
      <c r="B133" s="2"/>
    </row>
    <row r="134" spans="2:2" x14ac:dyDescent="0.2">
      <c r="B134" s="2"/>
    </row>
    <row r="135" spans="2:2" x14ac:dyDescent="0.2">
      <c r="B135" s="2"/>
    </row>
    <row r="136" spans="2:2" x14ac:dyDescent="0.2">
      <c r="B136" s="2"/>
    </row>
    <row r="137" spans="2:2" x14ac:dyDescent="0.2">
      <c r="B137" s="2"/>
    </row>
    <row r="138" spans="2:2" x14ac:dyDescent="0.2">
      <c r="B138" s="2"/>
    </row>
    <row r="139" spans="2:2" x14ac:dyDescent="0.2">
      <c r="B139" s="2"/>
    </row>
    <row r="140" spans="2:2" x14ac:dyDescent="0.2">
      <c r="B140" s="2"/>
    </row>
    <row r="141" spans="2:2" x14ac:dyDescent="0.2">
      <c r="B141" s="2"/>
    </row>
    <row r="142" spans="2:2" x14ac:dyDescent="0.2">
      <c r="B142" s="2"/>
    </row>
    <row r="143" spans="2:2" x14ac:dyDescent="0.2">
      <c r="B143" s="2"/>
    </row>
    <row r="144" spans="2:2" x14ac:dyDescent="0.2">
      <c r="B144" s="2"/>
    </row>
    <row r="145" spans="2:2" x14ac:dyDescent="0.2">
      <c r="B145" s="2"/>
    </row>
    <row r="146" spans="2:2" x14ac:dyDescent="0.2">
      <c r="B146" s="2"/>
    </row>
    <row r="147" spans="2:2" x14ac:dyDescent="0.2">
      <c r="B147" s="2"/>
    </row>
    <row r="148" spans="2:2" x14ac:dyDescent="0.2">
      <c r="B148" s="2"/>
    </row>
    <row r="149" spans="2:2" x14ac:dyDescent="0.2">
      <c r="B149" s="2"/>
    </row>
    <row r="150" spans="2:2" x14ac:dyDescent="0.2">
      <c r="B150" s="2"/>
    </row>
    <row r="151" spans="2:2" x14ac:dyDescent="0.2">
      <c r="B151" s="2"/>
    </row>
    <row r="152" spans="2:2" x14ac:dyDescent="0.2">
      <c r="B152" s="2"/>
    </row>
    <row r="153" spans="2:2" x14ac:dyDescent="0.2">
      <c r="B153" s="2"/>
    </row>
    <row r="154" spans="2:2" x14ac:dyDescent="0.2">
      <c r="B154" s="2"/>
    </row>
    <row r="155" spans="2:2" x14ac:dyDescent="0.2">
      <c r="B155" s="2"/>
    </row>
    <row r="156" spans="2:2" x14ac:dyDescent="0.2">
      <c r="B156" s="2"/>
    </row>
    <row r="157" spans="2:2" x14ac:dyDescent="0.2">
      <c r="B157" s="2"/>
    </row>
    <row r="158" spans="2:2" x14ac:dyDescent="0.2">
      <c r="B158" s="2"/>
    </row>
    <row r="159" spans="2:2" x14ac:dyDescent="0.2">
      <c r="B159" s="2"/>
    </row>
    <row r="160" spans="2:2" x14ac:dyDescent="0.2">
      <c r="B160" s="2"/>
    </row>
    <row r="161" spans="2:2" x14ac:dyDescent="0.2">
      <c r="B161" s="2"/>
    </row>
    <row r="162" spans="2:2" x14ac:dyDescent="0.2">
      <c r="B162" s="2"/>
    </row>
    <row r="163" spans="2:2" x14ac:dyDescent="0.2">
      <c r="B163" s="2"/>
    </row>
    <row r="164" spans="2:2" x14ac:dyDescent="0.2">
      <c r="B164" s="2"/>
    </row>
    <row r="165" spans="2:2" x14ac:dyDescent="0.2">
      <c r="B165" s="2"/>
    </row>
    <row r="166" spans="2:2" x14ac:dyDescent="0.2">
      <c r="B166" s="2"/>
    </row>
    <row r="167" spans="2:2" x14ac:dyDescent="0.2">
      <c r="B167" s="2"/>
    </row>
    <row r="168" spans="2:2" x14ac:dyDescent="0.2">
      <c r="B168" s="2"/>
    </row>
    <row r="169" spans="2:2" x14ac:dyDescent="0.2">
      <c r="B169" s="2"/>
    </row>
    <row r="170" spans="2:2" x14ac:dyDescent="0.2">
      <c r="B170" s="2"/>
    </row>
  </sheetData>
  <hyperlinks>
    <hyperlink ref="C2" r:id="rId1" xr:uid="{00000000-0004-0000-0300-000000000000}"/>
    <hyperlink ref="C4" r:id="rId2" display="http://data.europa.eu/eli/shapes" xr:uid="{00000000-0004-0000-0300-000001000000}"/>
    <hyperlink ref="F11" r:id="rId3" display="rdfs:label@en" xr:uid="{00000000-0004-0000-0300-000002000000}"/>
    <hyperlink ref="B1" r:id="rId4" xr:uid="{00000000-0004-0000-0300-000003000000}"/>
    <hyperlink ref="C7" r:id="rId5" xr:uid="{7A525C69-5739-4FB0-8534-CB104F24432B}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class-based shapes</vt:lpstr>
      <vt:lpstr>class-based constraints</vt:lpstr>
      <vt:lpstr>property-based shapes</vt:lpstr>
      <vt:lpstr>property-based constraints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Thomas</cp:lastModifiedBy>
  <cp:revision>9</cp:revision>
  <dcterms:created xsi:type="dcterms:W3CDTF">2016-12-28T10:22:07Z</dcterms:created>
  <dcterms:modified xsi:type="dcterms:W3CDTF">2019-03-11T08:44:58Z</dcterms:modified>
  <dc:language>fr-FR</dc:language>
</cp:coreProperties>
</file>