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15" activeTab="3"/>
  </bookViews>
  <sheets>
    <sheet name="class-based shapes" sheetId="1" r:id="rId1"/>
    <sheet name="class-based constraints" sheetId="2" r:id="rId2"/>
    <sheet name="property-based shapes" sheetId="3" r:id="rId3"/>
    <sheet name="property-based constraints" sheetId="4" r:id="rId4"/>
  </sheet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32" i="4"/>
  <c r="G31"/>
  <c r="G30"/>
  <c r="F14" i="2"/>
  <c r="F15"/>
  <c r="F16"/>
  <c r="F17"/>
  <c r="F18"/>
  <c r="F19"/>
  <c r="F20"/>
  <c r="F21"/>
  <c r="F22"/>
  <c r="F23"/>
  <c r="F24"/>
  <c r="F25"/>
  <c r="F13"/>
  <c r="G77" i="4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7"/>
  <c r="G46"/>
  <c r="G45"/>
  <c r="G44"/>
  <c r="G43"/>
  <c r="G42"/>
  <c r="G40"/>
  <c r="G38"/>
  <c r="G37"/>
  <c r="G35"/>
  <c r="G28"/>
  <c r="G24"/>
  <c r="G29"/>
  <c r="G27"/>
  <c r="G20"/>
  <c r="G26"/>
  <c r="G25"/>
  <c r="G23"/>
  <c r="G22"/>
  <c r="G21"/>
  <c r="G18"/>
  <c r="G17"/>
  <c r="G16"/>
  <c r="G48"/>
  <c r="G41"/>
  <c r="G39"/>
  <c r="G36"/>
  <c r="G34"/>
  <c r="G33"/>
  <c r="G19"/>
  <c r="G15"/>
  <c r="G14"/>
  <c r="G12"/>
  <c r="G10"/>
  <c r="G13"/>
  <c r="G11"/>
  <c r="E73" i="3"/>
  <c r="E72"/>
  <c r="E76"/>
  <c r="E65"/>
  <c r="E57"/>
  <c r="E56"/>
  <c r="E55"/>
  <c r="E54"/>
  <c r="E53"/>
  <c r="E52"/>
  <c r="E51"/>
  <c r="E50"/>
  <c r="E44"/>
  <c r="E43"/>
  <c r="E42"/>
  <c r="E41"/>
  <c r="E40"/>
  <c r="E38"/>
  <c r="E37"/>
  <c r="E36"/>
  <c r="E35"/>
  <c r="E34"/>
  <c r="E33"/>
  <c r="E32"/>
  <c r="E31"/>
  <c r="E30"/>
  <c r="E26"/>
  <c r="E23"/>
  <c r="E22"/>
  <c r="E21"/>
  <c r="E24"/>
  <c r="E18"/>
  <c r="E75"/>
  <c r="E74"/>
  <c r="E71"/>
  <c r="E70"/>
  <c r="E69"/>
  <c r="E68"/>
  <c r="E67"/>
  <c r="E66"/>
  <c r="E64"/>
  <c r="E63"/>
  <c r="E62"/>
  <c r="E61"/>
  <c r="E60"/>
  <c r="E59"/>
  <c r="E58"/>
  <c r="E49"/>
  <c r="E47"/>
  <c r="E46"/>
  <c r="E45"/>
  <c r="E39"/>
  <c r="E29"/>
  <c r="E28"/>
  <c r="E27"/>
  <c r="E25"/>
  <c r="E20"/>
  <c r="E19"/>
  <c r="E10"/>
  <c r="E11"/>
  <c r="E12"/>
  <c r="E13"/>
  <c r="E14"/>
  <c r="E15"/>
  <c r="E16"/>
  <c r="E17"/>
  <c r="E9"/>
  <c r="D10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C38" i="4"/>
  <c r="F38"/>
  <c r="C28"/>
  <c r="F28"/>
  <c r="C18"/>
  <c r="F18"/>
  <c r="C17"/>
  <c r="F17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C67" i="3"/>
  <c r="F67"/>
  <c r="C71"/>
  <c r="F71"/>
  <c r="C63"/>
  <c r="F63"/>
  <c r="C62"/>
  <c r="F62"/>
  <c r="C59"/>
  <c r="F59"/>
  <c r="C58"/>
  <c r="F58"/>
  <c r="C57"/>
  <c r="F57"/>
  <c r="C56"/>
  <c r="F56"/>
  <c r="C55"/>
  <c r="F55"/>
  <c r="C54"/>
  <c r="F54"/>
  <c r="C53"/>
  <c r="F53"/>
  <c r="C52"/>
  <c r="F52"/>
  <c r="C51"/>
  <c r="F51"/>
  <c r="C50"/>
  <c r="F50"/>
  <c r="C49"/>
  <c r="F49"/>
  <c r="C48"/>
  <c r="F48"/>
  <c r="C47"/>
  <c r="F47"/>
  <c r="C46"/>
  <c r="F46"/>
  <c r="C45"/>
  <c r="F45"/>
  <c r="C44"/>
  <c r="F44"/>
  <c r="C43"/>
  <c r="F43"/>
  <c r="C42"/>
  <c r="F42"/>
  <c r="C41"/>
  <c r="F41"/>
  <c r="C40"/>
  <c r="F40"/>
  <c r="C39"/>
  <c r="F39"/>
  <c r="C38"/>
  <c r="F38"/>
  <c r="C37"/>
  <c r="F37"/>
  <c r="C36"/>
  <c r="F36"/>
  <c r="C35"/>
  <c r="F35"/>
  <c r="C76"/>
  <c r="F76"/>
  <c r="C26"/>
  <c r="F26"/>
  <c r="C25"/>
  <c r="F25"/>
  <c r="C24"/>
  <c r="F24"/>
  <c r="C23"/>
  <c r="F23"/>
  <c r="C15"/>
  <c r="F15"/>
  <c r="C10"/>
  <c r="F10"/>
  <c r="C9"/>
  <c r="F9"/>
  <c r="F11" i="4"/>
  <c r="F12"/>
  <c r="F13"/>
  <c r="F14"/>
  <c r="F15"/>
  <c r="F16"/>
  <c r="F19"/>
  <c r="F20"/>
  <c r="F21"/>
  <c r="F22"/>
  <c r="F23"/>
  <c r="F24"/>
  <c r="F25"/>
  <c r="F26"/>
  <c r="F27"/>
  <c r="F29"/>
  <c r="F30"/>
  <c r="F31"/>
  <c r="F32"/>
  <c r="F33"/>
  <c r="F34"/>
  <c r="F35"/>
  <c r="F36"/>
  <c r="F37"/>
  <c r="F39"/>
  <c r="F40"/>
  <c r="F41"/>
  <c r="F42"/>
  <c r="F10"/>
  <c r="C17" i="3"/>
  <c r="F17"/>
  <c r="C16"/>
  <c r="F16"/>
  <c r="C11" i="4"/>
  <c r="C12"/>
  <c r="C13"/>
  <c r="C14"/>
  <c r="C15"/>
  <c r="C16"/>
  <c r="C19"/>
  <c r="C20"/>
  <c r="C21"/>
  <c r="C22"/>
  <c r="C23"/>
  <c r="C24"/>
  <c r="C25"/>
  <c r="C26"/>
  <c r="C27"/>
  <c r="C29"/>
  <c r="C30"/>
  <c r="C31"/>
  <c r="C32"/>
  <c r="C33"/>
  <c r="C34"/>
  <c r="C35"/>
  <c r="C36"/>
  <c r="C37"/>
  <c r="C39"/>
  <c r="C40"/>
  <c r="C41"/>
  <c r="C42"/>
  <c r="C10"/>
  <c r="F12" i="3"/>
  <c r="F13"/>
  <c r="F14"/>
  <c r="F19"/>
  <c r="F60"/>
  <c r="F61"/>
  <c r="F64"/>
  <c r="F18"/>
  <c r="F65"/>
  <c r="F29"/>
  <c r="F30"/>
  <c r="F34"/>
  <c r="F31"/>
  <c r="F32"/>
  <c r="F66"/>
  <c r="F68"/>
  <c r="F20"/>
  <c r="F21"/>
  <c r="F22"/>
  <c r="F33"/>
  <c r="F27"/>
  <c r="F28"/>
  <c r="F69"/>
  <c r="F70"/>
  <c r="F72"/>
  <c r="F73"/>
  <c r="F74"/>
  <c r="F75"/>
  <c r="F11"/>
  <c r="C12"/>
  <c r="C13"/>
  <c r="C14"/>
  <c r="C19"/>
  <c r="C60"/>
  <c r="C61"/>
  <c r="C64"/>
  <c r="C18"/>
  <c r="C65"/>
  <c r="C29"/>
  <c r="C30"/>
  <c r="C34"/>
  <c r="C31"/>
  <c r="C32"/>
  <c r="C66"/>
  <c r="C68"/>
  <c r="C20"/>
  <c r="C21"/>
  <c r="C22"/>
  <c r="C33"/>
  <c r="C27"/>
  <c r="C28"/>
  <c r="C69"/>
  <c r="C70"/>
  <c r="C72"/>
  <c r="C73"/>
  <c r="C74"/>
  <c r="C75"/>
  <c r="C11"/>
</calcChain>
</file>

<file path=xl/sharedStrings.xml><?xml version="1.0" encoding="utf-8"?>
<sst xmlns="http://schemas.openxmlformats.org/spreadsheetml/2006/main" count="895" uniqueCount="277">
  <si>
    <t>Graph URI</t>
  </si>
  <si>
    <t>@prefix</t>
  </si>
  <si>
    <t>eli</t>
  </si>
  <si>
    <t>http://data.europa.eu/eli/ontology#</t>
  </si>
  <si>
    <t>sh</t>
  </si>
  <si>
    <t>http://www.w3.org/ns/shacl#</t>
  </si>
  <si>
    <t>elish</t>
  </si>
  <si>
    <t>http://data.europa.eu/eli/shapes#</t>
  </si>
  <si>
    <t>URI</t>
  </si>
  <si>
    <t>rdf:type</t>
  </si>
  <si>
    <t>rdfs:label@en</t>
  </si>
  <si>
    <t>rdfs:comment@en</t>
  </si>
  <si>
    <t>sh:nodeKind</t>
  </si>
  <si>
    <t>eli:LegalResource</t>
  </si>
  <si>
    <t>Legal resource</t>
  </si>
  <si>
    <t>eli:LegalExpression</t>
  </si>
  <si>
    <t>Legal expression</t>
  </si>
  <si>
    <t>eli:Format</t>
  </si>
  <si>
    <t>Format</t>
  </si>
  <si>
    <t>^sh:property</t>
  </si>
  <si>
    <t>sh:in</t>
  </si>
  <si>
    <t>eli:legal_value</t>
  </si>
  <si>
    <t>( eli:LegalValue-unofficial eli:LegalValue-official eli:LegalValue-authoritative eli:LegalValue-definitive )</t>
  </si>
  <si>
    <t>eli:LegalResource, eli:LegalExpression, eli:Format</t>
  </si>
  <si>
    <t>sh:IRI</t>
  </si>
  <si>
    <t>eli:LegalResourceSubdivision</t>
  </si>
  <si>
    <t>Legal resource subdivision</t>
  </si>
  <si>
    <t>sh:severity</t>
  </si>
  <si>
    <t>sh:Warning</t>
  </si>
  <si>
    <t>eli:is_realized_by</t>
  </si>
  <si>
    <t>sh:minCount^^xsd:integer</t>
  </si>
  <si>
    <t>sh:class</t>
  </si>
  <si>
    <t>eli:realizes</t>
  </si>
  <si>
    <t>sh:Violation</t>
  </si>
  <si>
    <t>sh:maxCount^^xsd:integer</t>
  </si>
  <si>
    <t>eli:is_embodied_by</t>
  </si>
  <si>
    <t>eli:embodies</t>
  </si>
  <si>
    <t>eli:type_document</t>
  </si>
  <si>
    <t>eli:language</t>
  </si>
  <si>
    <t>eli:title</t>
  </si>
  <si>
    <t>sh:Literal</t>
  </si>
  <si>
    <t>sh:name@en</t>
  </si>
  <si>
    <t>sh:description</t>
  </si>
  <si>
    <t>sh:pattern^^xsd:string</t>
  </si>
  <si>
    <t>eli:format</t>
  </si>
  <si>
    <t>eli:uri_schema</t>
  </si>
  <si>
    <t>eli:LegalResource, eli:LegalExpression</t>
  </si>
  <si>
    <t>eli:version_date</t>
  </si>
  <si>
    <t>eli:date_document</t>
  </si>
  <si>
    <t>eli:date_publication</t>
  </si>
  <si>
    <t>eli:in_force</t>
  </si>
  <si>
    <t>eli:first_date_entry_into_force</t>
  </si>
  <si>
    <t>sh:datatype</t>
  </si>
  <si>
    <t>eli:date_no_longer_in_force</t>
  </si>
  <si>
    <t>eli:rights</t>
  </si>
  <si>
    <t>eli:is_about</t>
  </si>
  <si>
    <t>sh:Info</t>
  </si>
  <si>
    <t>eli:relevant_for</t>
  </si>
  <si>
    <t>eli:jurisdiction</t>
  </si>
  <si>
    <t>xsd:date</t>
  </si>
  <si>
    <t>eli:date_applicability</t>
  </si>
  <si>
    <t>eli:responsibility_of</t>
  </si>
  <si>
    <t>xsd:string</t>
  </si>
  <si>
    <t>eli:responsibility_of_agent</t>
  </si>
  <si>
    <t>eli:published_in</t>
  </si>
  <si>
    <t>eli:published_in_format</t>
  </si>
  <si>
    <t>eli:publisher</t>
  </si>
  <si>
    <t>eli:publisher_agent</t>
  </si>
  <si>
    <t>eli:rightsholder</t>
  </si>
  <si>
    <t>eli:rightsholder_agent</t>
  </si>
  <si>
    <t>sh:targetSubjectsOf</t>
  </si>
  <si>
    <t>Instances of Format SHOULD be URIs, not blank nodes</t>
  </si>
  <si>
    <t>Instances of LegalResource SHOULD be URIs, not blank nodes, and SHOULD contain "/eli/" in their URI</t>
  </si>
  <si>
    <t>Instances of  LegalExpression SHOULD be URIs, not blank nodes, and SHOULD contain "/eli/" in their URI</t>
  </si>
  <si>
    <t>Instances of LegalResourceSubdivision SHOULD be URIs, not blank nodes, and SHOULD contain "/eli/" in their URI</t>
  </si>
  <si>
    <t>A LegalResource SHOULD be realized by at least one expression</t>
  </si>
  <si>
    <t>A LegalExpression MUST be the realization of one and only one LegalResource</t>
  </si>
  <si>
    <t>A LegalExpression SHOULD be embodied by at least one Format</t>
  </si>
  <si>
    <t>A Format MUST embody one and only one LegalExpression</t>
  </si>
  <si>
    <t>A LegalResource MUST have at least one document type</t>
  </si>
  <si>
    <t>A LegalExpression MUST have at least one title</t>
  </si>
  <si>
    <t>A LegalResource, LegalExpression or Format MUST not have more than one uri_schema</t>
  </si>
  <si>
    <t>A Format MUST not have more than one value for eli:rights</t>
  </si>
  <si>
    <t>elish:CB1</t>
  </si>
  <si>
    <t>elish:CB2</t>
  </si>
  <si>
    <t>elish:CB3</t>
  </si>
  <si>
    <t>elish:CB4</t>
  </si>
  <si>
    <t>elish:CB5</t>
  </si>
  <si>
    <t>elish:CB6</t>
  </si>
  <si>
    <t>elish:CB7</t>
  </si>
  <si>
    <t>elish:CB8</t>
  </si>
  <si>
    <t>elish:CB9</t>
  </si>
  <si>
    <t>elish:CB10</t>
  </si>
  <si>
    <t>elish:CB11</t>
  </si>
  <si>
    <t>elish:CB12</t>
  </si>
  <si>
    <t>elish:CB13</t>
  </si>
  <si>
    <t>elish:CB14</t>
  </si>
  <si>
    <t>elish:CB15</t>
  </si>
  <si>
    <t>elish:CB16</t>
  </si>
  <si>
    <t>elish:CB17</t>
  </si>
  <si>
    <t>elish:PB1</t>
  </si>
  <si>
    <t>elish:PB2</t>
  </si>
  <si>
    <t>elish:PB3</t>
  </si>
  <si>
    <t>elish:PB4</t>
  </si>
  <si>
    <t>elish:PB5</t>
  </si>
  <si>
    <t>elish:PB6</t>
  </si>
  <si>
    <t>elish:PB7</t>
  </si>
  <si>
    <t>elish:PB8</t>
  </si>
  <si>
    <t>elish:PB9</t>
  </si>
  <si>
    <t>elish:PB10</t>
  </si>
  <si>
    <t>elish:PB11</t>
  </si>
  <si>
    <t>elish:PB12</t>
  </si>
  <si>
    <t>elish:PB13</t>
  </si>
  <si>
    <t>elish:PB14</t>
  </si>
  <si>
    <t>elish:PB15</t>
  </si>
  <si>
    <t>elish:PB16</t>
  </si>
  <si>
    <t>elish:PB17</t>
  </si>
  <si>
    <t>elish:PB18</t>
  </si>
  <si>
    <t>elish:PB19</t>
  </si>
  <si>
    <t>elish:PB20</t>
  </si>
  <si>
    <t>elish:PB21</t>
  </si>
  <si>
    <t>elish:PB22</t>
  </si>
  <si>
    <t>elish:PB23</t>
  </si>
  <si>
    <t>elish:PB24</t>
  </si>
  <si>
    <t>elish:PB25</t>
  </si>
  <si>
    <t>elish:PB26</t>
  </si>
  <si>
    <t>elish:PB27</t>
  </si>
  <si>
    <t>elish:PB28</t>
  </si>
  <si>
    <t>elish:PB29</t>
  </si>
  <si>
    <t>eli:has_part</t>
  </si>
  <si>
    <t>elish:PB30</t>
  </si>
  <si>
    <t>elish:PB31</t>
  </si>
  <si>
    <t>elish:PB32</t>
  </si>
  <si>
    <t>elish:PB33</t>
  </si>
  <si>
    <t>eli:is_part_of</t>
  </si>
  <si>
    <t>eli:first_date_entry_in_force</t>
  </si>
  <si>
    <t>http://data.europa.eu/eli/shapes</t>
  </si>
  <si>
    <t>elish:PB34</t>
  </si>
  <si>
    <t>elish:PB35</t>
  </si>
  <si>
    <t>elish:PB36</t>
  </si>
  <si>
    <t>elish:PB37</t>
  </si>
  <si>
    <t>elish:PB38</t>
  </si>
  <si>
    <t>elish:PB39</t>
  </si>
  <si>
    <t>elish:PB40</t>
  </si>
  <si>
    <t>elish:PB41</t>
  </si>
  <si>
    <t>elish:PB42</t>
  </si>
  <si>
    <t>elish:PB43</t>
  </si>
  <si>
    <t>elish:PB44</t>
  </si>
  <si>
    <t>elish:PB45</t>
  </si>
  <si>
    <t>elish:PB46</t>
  </si>
  <si>
    <t>elish:PB47</t>
  </si>
  <si>
    <t>elish:PB48</t>
  </si>
  <si>
    <t>elish:PB49</t>
  </si>
  <si>
    <t>elish:PB50</t>
  </si>
  <si>
    <t>elish:PB51</t>
  </si>
  <si>
    <t>elish:PB52</t>
  </si>
  <si>
    <t>elish:PB53</t>
  </si>
  <si>
    <t>elish:PB54</t>
  </si>
  <si>
    <t>elish:PB55</t>
  </si>
  <si>
    <t>elish:PB56</t>
  </si>
  <si>
    <t>elish:PB57</t>
  </si>
  <si>
    <t>elish:PB58</t>
  </si>
  <si>
    <t>elish:PB59</t>
  </si>
  <si>
    <t>elish:PB60</t>
  </si>
  <si>
    <t>elish:PB61</t>
  </si>
  <si>
    <t>elish:PB62</t>
  </si>
  <si>
    <t>elish:PB63</t>
  </si>
  <si>
    <t>eli:is_member_of</t>
  </si>
  <si>
    <t>eli:has_member</t>
  </si>
  <si>
    <t>eli:is_exemplified_by</t>
  </si>
  <si>
    <t>eli:number</t>
  </si>
  <si>
    <t>eli:id_local</t>
  </si>
  <si>
    <t>eli:passed_by</t>
  </si>
  <si>
    <t>eli:description</t>
  </si>
  <si>
    <t>eli:version</t>
  </si>
  <si>
    <t>eli:related_to</t>
  </si>
  <si>
    <t>eli:changes</t>
  </si>
  <si>
    <t>eli:changed_by</t>
  </si>
  <si>
    <t>eli:basis_for</t>
  </si>
  <si>
    <t>eli:based_on</t>
  </si>
  <si>
    <t>eli:cites</t>
  </si>
  <si>
    <t>eli:cited_by</t>
  </si>
  <si>
    <t>eli:consolidates</t>
  </si>
  <si>
    <t>eli:consolidated_by</t>
  </si>
  <si>
    <t>eli:transposes</t>
  </si>
  <si>
    <t>eli:transposed_by</t>
  </si>
  <si>
    <t>eli:implements</t>
  </si>
  <si>
    <t>eli:implemented_by</t>
  </si>
  <si>
    <t>eli:applies</t>
  </si>
  <si>
    <t>eli:applied_by</t>
  </si>
  <si>
    <t>eli:commences</t>
  </si>
  <si>
    <t>eli:commenced_by</t>
  </si>
  <si>
    <t>eli:repeals</t>
  </si>
  <si>
    <t>eli:corrects</t>
  </si>
  <si>
    <t>eli:corrected_by</t>
  </si>
  <si>
    <t>eli:amends</t>
  </si>
  <si>
    <t>eli:amended_by</t>
  </si>
  <si>
    <t>eli:is_another_publication_of</t>
  </si>
  <si>
    <t>eli:has_another_publication</t>
  </si>
  <si>
    <t>eli:title_short</t>
  </si>
  <si>
    <t>eli:title_alternative</t>
  </si>
  <si>
    <t>eli:publishes</t>
  </si>
  <si>
    <t>eli:license</t>
  </si>
  <si>
    <t>elish:PB64</t>
  </si>
  <si>
    <t>elish:PB65</t>
  </si>
  <si>
    <t>elish:PB66</t>
  </si>
  <si>
    <t>elish:PB67</t>
  </si>
  <si>
    <t>elish:PB68</t>
  </si>
  <si>
    <t>eli:Agent</t>
  </si>
  <si>
    <t>eli:Version</t>
  </si>
  <si>
    <t>sh:or</t>
  </si>
  <si>
    <t>eli:repealed_by</t>
  </si>
  <si>
    <t>sh:order^^xsd:integer</t>
  </si>
  <si>
    <t>A LegalExpression MUST have at least one language.</t>
  </si>
  <si>
    <t>A Format MUST have one and only one value for "format".</t>
  </si>
  <si>
    <t>A LegalResource or LegalExpression MUST not have more than one version_date</t>
  </si>
  <si>
    <t>A LegalResource MUST not have more than one date_document.</t>
  </si>
  <si>
    <t>A LegalResource or LegalExpression MUST not have more than one date_publication.</t>
  </si>
  <si>
    <t>A LegalResource or LegalExpression MUST not have more than one in_force.</t>
  </si>
  <si>
    <t>A LegalResource or LegalExpression MUST not have more than one first_date_entry_into_force.</t>
  </si>
  <si>
    <t>A LegalResource or LegalExpression MUST not have more than one date_no_longer_in_force.</t>
  </si>
  <si>
    <t>A Format MUST not have more than one value for eli:legal_value.</t>
  </si>
  <si>
    <t>( [ sh:class eli:LegalResource ] [ sh:class eli:LegalExpression ])</t>
  </si>
  <si>
    <t>( [ sh:class eli:LegalResource ] [ sh:class eli:LegalExpression ] [ sh:class eli:Format ])</t>
  </si>
  <si>
    <t>sh:path</t>
  </si>
  <si>
    <t>[ sh:alternativePath (eli:is_realized_by [ sh:inversePath eli:realizes ]) ]</t>
  </si>
  <si>
    <t>[ sh:alternativePath (eli:realizes [ sh:inversePath eli:is_realized_by ]) ]</t>
  </si>
  <si>
    <t>[ sh:alternativePath (eli:is_embodied_by [ sh:inversePath eli:embodies ]) ]</t>
  </si>
  <si>
    <t>[ sh:alternativePath (eli:embodies [ sh:inversePath eli:is_embodied_by ]) ]</t>
  </si>
  <si>
    <t>dash</t>
  </si>
  <si>
    <t>http://datashapes.org/dash#</t>
  </si>
  <si>
    <t>"^http[s]?://(.*)/eli/(.*)"</t>
  </si>
  <si>
    <t>( [ sh:class eli:LegalExpression ] [ sh:class eli:Format ])</t>
  </si>
  <si>
    <t>( [ sh:class eli:LegalResource ] [ sh:class eli:LegalExpression ] [ sh:class eli:Format ] )</t>
  </si>
  <si>
    <t>sh:description^^xsd:string</t>
  </si>
  <si>
    <t>Cardinalities of eli:is_realized_by or eli:realizes</t>
  </si>
  <si>
    <t>Cardinalities of eli:is_embodied_by or eli:embodies</t>
  </si>
  <si>
    <t>The URI of the shape</t>
  </si>
  <si>
    <t>A label for the shape.</t>
  </si>
  <si>
    <t>The order in which the shapes will be displayed.</t>
  </si>
  <si>
    <t>The textual description of the shape.</t>
  </si>
  <si>
    <t>The type of node that the targets of the Shapes should have (here, always sh:IRI)</t>
  </si>
  <si>
    <t>The pattern that the URI of the target should follow</t>
  </si>
  <si>
    <t>The severity level of that shape.</t>
  </si>
  <si>
    <t>The type of the resource (always 2 types here : rdfs:Class and sh:Shape)</t>
  </si>
  <si>
    <t>The type of the resource (always sh:Shape)</t>
  </si>
  <si>
    <t>The predicate that defines the targets of this shapes (all the subjects of the given predicate)</t>
  </si>
  <si>
    <t>The expected class for the target of the Shape, when there is only one.</t>
  </si>
  <si>
    <t>The expected class es for the target of the Shape, when there are multiple.</t>
  </si>
  <si>
    <t>The URI of the constraint</t>
  </si>
  <si>
    <t>The predicate on which the constraint applies, when there is only one.</t>
  </si>
  <si>
    <t>The Shape to which the constraint is attached.</t>
  </si>
  <si>
    <t>The type of the constraint (always sh:PropertyConstraint)</t>
  </si>
  <si>
    <t>The severity of the constraint</t>
  </si>
  <si>
    <t>The name of the constraint</t>
  </si>
  <si>
    <t>The textual description of the constraint</t>
  </si>
  <si>
    <t>The minimum cardinality that the predicate or path should match.</t>
  </si>
  <si>
    <t>The maximum cardinality that the predicate or path should match.</t>
  </si>
  <si>
    <t>The type of node that the values should have (sh:IRI or sh:Literal)</t>
  </si>
  <si>
    <t>For literal values, the expected datatypes of the values</t>
  </si>
  <si>
    <t>The fixed list of expected values for the property, when the number of possible values is small and known in advance.</t>
  </si>
  <si>
    <t>The beginning of the URI pattern that the property values should have.</t>
  </si>
  <si>
    <t>The expected class of the values of this property (when there is only one) (striketrough cells are ignored)</t>
  </si>
  <si>
    <t>The expected classes of the values of this property (when there are multiple possible classes).(striketrough cells are ignored)</t>
  </si>
  <si>
    <t>"^http://publications.europa.eu/resource/authority/language/(.*)"</t>
  </si>
  <si>
    <t>"^http://eurovoc.europa.eu(.*)"</t>
  </si>
  <si>
    <t>"^http://publications.europa.eu/resource/authority/atu/(.*)"</t>
  </si>
  <si>
    <t>"^http://www.iana.org/assignments/media-types/(.*)"</t>
  </si>
  <si>
    <t>This sheet defines the list of shapes based on classes from the ELI ontology, version 1.1.</t>
  </si>
  <si>
    <t>This sheet defines the constraints associated to the class-based shapes, defining the cardinalities constraints for mandatory or restricted properties, in version 1.1</t>
  </si>
  <si>
    <t>This sheet defines the list of shapes based on properties from the ELI ontology, inversion 1.1</t>
  </si>
  <si>
    <t>This sheet defines the constraints associated to the property-based shapes, defining the range and value constraints, in version 1.1</t>
  </si>
  <si>
    <t>( eli:InForce-inForce eli:InForce-partiallyInForce eli:InForce-notInForce )</t>
  </si>
  <si>
    <t>rdfs:Class, sh:NodeShape</t>
  </si>
  <si>
    <t>sh:NodeShape</t>
  </si>
  <si>
    <t>sh:PropertyShape</t>
  </si>
  <si>
    <t>The predicate or path on which the constraint applies.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</si>
</sst>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1"/>
    </font>
    <font>
      <sz val="10"/>
      <color rgb="FF0000FF"/>
      <name val="Arial"/>
      <family val="2"/>
      <charset val="1"/>
    </font>
    <font>
      <sz val="10"/>
      <color rgb="FF0000FF"/>
      <name val="Arial"/>
      <family val="2"/>
    </font>
    <font>
      <u/>
      <sz val="10"/>
      <color theme="10"/>
      <name val="Arial"/>
      <family val="2"/>
      <charset val="1"/>
    </font>
    <font>
      <b/>
      <sz val="10"/>
      <name val="Arial"/>
      <family val="2"/>
    </font>
    <font>
      <b/>
      <sz val="10"/>
      <color theme="1"/>
      <name val="Arial"/>
      <family val="2"/>
    </font>
    <font>
      <strike/>
      <sz val="10"/>
      <name val="Arial"/>
      <family val="2"/>
      <charset val="1"/>
    </font>
    <font>
      <i/>
      <sz val="10"/>
      <name val="Arial"/>
      <family val="2"/>
    </font>
    <font>
      <sz val="10"/>
      <color rgb="FFFF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4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horizontal="center" wrapText="1"/>
    </xf>
    <xf numFmtId="0" fontId="3" fillId="0" borderId="0" xfId="1" applyAlignment="1" applyProtection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3" fillId="0" borderId="0" xfId="1" applyAlignment="1" applyProtection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Fill="1"/>
    <xf numFmtId="0" fontId="0" fillId="0" borderId="0" xfId="0" applyFont="1" applyAlignment="1"/>
    <xf numFmtId="0" fontId="0" fillId="0" borderId="0" xfId="0" applyAlignment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8" fillId="0" borderId="0" xfId="0" applyFont="1"/>
    <xf numFmtId="0" fontId="7" fillId="3" borderId="0" xfId="0" applyFont="1" applyFill="1"/>
    <xf numFmtId="0" fontId="0" fillId="3" borderId="0" xfId="0" applyFill="1"/>
    <xf numFmtId="0" fontId="2" fillId="3" borderId="0" xfId="0" applyFont="1" applyFill="1" applyAlignment="1">
      <alignment wrapText="1"/>
    </xf>
    <xf numFmtId="0" fontId="0" fillId="3" borderId="0" xfId="0" applyFill="1" applyAlignment="1">
      <alignment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europa.eu/eli/shapes" TargetMode="External"/><Relationship Id="rId2" Type="http://schemas.openxmlformats.org/officeDocument/2006/relationships/hyperlink" Target="http://data.europa.eu/eli/ontology" TargetMode="External"/><Relationship Id="rId1" Type="http://schemas.openxmlformats.org/officeDocument/2006/relationships/hyperlink" Target="http://data.europa.eu/eli/shape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omment@en" TargetMode="External"/><Relationship Id="rId4" Type="http://schemas.openxmlformats.org/officeDocument/2006/relationships/hyperlink" Target="mailto:label@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abel@en" TargetMode="External"/><Relationship Id="rId2" Type="http://schemas.openxmlformats.org/officeDocument/2006/relationships/hyperlink" Target="http://data.europa.eu/eli/shapes" TargetMode="External"/><Relationship Id="rId1" Type="http://schemas.openxmlformats.org/officeDocument/2006/relationships/hyperlink" Target="http://data.europa.eu/eli/ontology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data.europa.eu/eli/shape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abel@en" TargetMode="External"/><Relationship Id="rId2" Type="http://schemas.openxmlformats.org/officeDocument/2006/relationships/hyperlink" Target="http://data.europa.eu/eli/shapes" TargetMode="External"/><Relationship Id="rId1" Type="http://schemas.openxmlformats.org/officeDocument/2006/relationships/hyperlink" Target="http://data.europa.eu/eli/ontology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data.europa.eu/eli/shapes" TargetMode="External"/><Relationship Id="rId4" Type="http://schemas.openxmlformats.org/officeDocument/2006/relationships/hyperlink" Target="mailto:comment@e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label@en" TargetMode="External"/><Relationship Id="rId2" Type="http://schemas.openxmlformats.org/officeDocument/2006/relationships/hyperlink" Target="http://data.europa.eu/eli/shapes" TargetMode="External"/><Relationship Id="rId1" Type="http://schemas.openxmlformats.org/officeDocument/2006/relationships/hyperlink" Target="http://data.europa.eu/eli/ontology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data.europa.eu/eli/shap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30" sqref="A30"/>
    </sheetView>
  </sheetViews>
  <sheetFormatPr baseColWidth="10" defaultColWidth="9.140625" defaultRowHeight="12.75"/>
  <cols>
    <col min="1" max="1" width="41" customWidth="1"/>
    <col min="2" max="2" width="28.42578125" customWidth="1"/>
    <col min="3" max="3" width="33" style="2" customWidth="1"/>
    <col min="4" max="4" width="23.85546875" style="2" customWidth="1"/>
    <col min="5" max="5" width="24.7109375" style="2"/>
    <col min="6" max="6" width="20.140625" customWidth="1"/>
    <col min="7" max="7" width="26.85546875" customWidth="1"/>
    <col min="8" max="8" width="20.140625" customWidth="1"/>
    <col min="9" max="1025" width="11.28515625"/>
  </cols>
  <sheetData>
    <row r="1" spans="1:8">
      <c r="A1" t="s">
        <v>0</v>
      </c>
      <c r="B1" s="6" t="s">
        <v>136</v>
      </c>
    </row>
    <row r="2" spans="1:8">
      <c r="A2" t="s">
        <v>1</v>
      </c>
      <c r="B2" t="s">
        <v>2</v>
      </c>
      <c r="C2" s="3" t="s">
        <v>3</v>
      </c>
      <c r="D2" s="3"/>
    </row>
    <row r="3" spans="1:8">
      <c r="A3" t="s">
        <v>1</v>
      </c>
      <c r="B3" t="s">
        <v>4</v>
      </c>
      <c r="C3" s="2" t="s">
        <v>5</v>
      </c>
    </row>
    <row r="4" spans="1:8">
      <c r="A4" t="s">
        <v>1</v>
      </c>
      <c r="B4" t="s">
        <v>6</v>
      </c>
      <c r="C4" s="4" t="s">
        <v>7</v>
      </c>
      <c r="D4" s="4"/>
    </row>
    <row r="5" spans="1:8">
      <c r="A5" s="19" t="s">
        <v>268</v>
      </c>
      <c r="B5" s="20"/>
      <c r="C5" s="21"/>
      <c r="D5" s="21"/>
      <c r="E5" s="22"/>
      <c r="F5" s="20"/>
      <c r="G5" s="20"/>
      <c r="H5" s="20"/>
    </row>
    <row r="7" spans="1:8" s="15" customFormat="1" ht="50.25" customHeight="1">
      <c r="A7" s="15" t="s">
        <v>237</v>
      </c>
      <c r="B7" s="17" t="s">
        <v>244</v>
      </c>
      <c r="C7" s="16" t="s">
        <v>238</v>
      </c>
      <c r="D7" s="16" t="s">
        <v>239</v>
      </c>
      <c r="E7" s="16" t="s">
        <v>240</v>
      </c>
      <c r="F7" s="16" t="s">
        <v>241</v>
      </c>
      <c r="G7" s="16" t="s">
        <v>242</v>
      </c>
      <c r="H7" s="16" t="s">
        <v>243</v>
      </c>
    </row>
    <row r="8" spans="1:8">
      <c r="A8" s="7" t="s">
        <v>8</v>
      </c>
      <c r="B8" s="7" t="s">
        <v>9</v>
      </c>
      <c r="C8" s="8" t="s">
        <v>10</v>
      </c>
      <c r="D8" s="8" t="s">
        <v>212</v>
      </c>
      <c r="E8" s="8" t="s">
        <v>11</v>
      </c>
      <c r="F8" s="7" t="s">
        <v>12</v>
      </c>
      <c r="G8" s="7" t="s">
        <v>43</v>
      </c>
      <c r="H8" s="7" t="s">
        <v>27</v>
      </c>
    </row>
    <row r="9" spans="1:8" ht="51">
      <c r="A9" t="s">
        <v>13</v>
      </c>
      <c r="B9" t="s">
        <v>273</v>
      </c>
      <c r="C9" s="2" t="s">
        <v>14</v>
      </c>
      <c r="D9" s="2">
        <v>1</v>
      </c>
      <c r="E9" s="2" t="s">
        <v>72</v>
      </c>
      <c r="F9" s="2" t="s">
        <v>24</v>
      </c>
      <c r="G9" t="s">
        <v>231</v>
      </c>
      <c r="H9" s="2" t="s">
        <v>28</v>
      </c>
    </row>
    <row r="10" spans="1:8" ht="63.75">
      <c r="A10" t="s">
        <v>15</v>
      </c>
      <c r="B10" t="s">
        <v>273</v>
      </c>
      <c r="C10" s="2" t="s">
        <v>16</v>
      </c>
      <c r="D10" s="2">
        <v>2</v>
      </c>
      <c r="E10" s="2" t="s">
        <v>73</v>
      </c>
      <c r="F10" s="2" t="s">
        <v>24</v>
      </c>
      <c r="G10" t="s">
        <v>231</v>
      </c>
      <c r="H10" s="2" t="s">
        <v>28</v>
      </c>
    </row>
    <row r="11" spans="1:8" ht="38.25">
      <c r="A11" t="s">
        <v>17</v>
      </c>
      <c r="B11" t="s">
        <v>273</v>
      </c>
      <c r="C11" s="2" t="s">
        <v>18</v>
      </c>
      <c r="D11" s="2">
        <v>3</v>
      </c>
      <c r="E11" s="2" t="s">
        <v>71</v>
      </c>
      <c r="F11" s="2" t="s">
        <v>24</v>
      </c>
      <c r="G11" t="s">
        <v>231</v>
      </c>
      <c r="H11" s="2" t="s">
        <v>28</v>
      </c>
    </row>
    <row r="12" spans="1:8" ht="63.75">
      <c r="A12" t="s">
        <v>25</v>
      </c>
      <c r="B12" t="s">
        <v>273</v>
      </c>
      <c r="C12" s="2" t="s">
        <v>26</v>
      </c>
      <c r="D12" s="2">
        <v>4</v>
      </c>
      <c r="E12" s="2" t="s">
        <v>74</v>
      </c>
      <c r="F12" s="2" t="s">
        <v>24</v>
      </c>
      <c r="G12" t="s">
        <v>231</v>
      </c>
      <c r="H12" s="2" t="s">
        <v>28</v>
      </c>
    </row>
    <row r="13" spans="1:8">
      <c r="F13" s="2"/>
      <c r="H13" s="2"/>
    </row>
  </sheetData>
  <hyperlinks>
    <hyperlink ref="B1" r:id="rId1"/>
    <hyperlink ref="C2" r:id="rId2"/>
    <hyperlink ref="C4" r:id="rId3" display="http://data.europa.eu/eli/shapes"/>
    <hyperlink ref="C8" r:id="rId4"/>
    <hyperlink ref="E8" r:id="rId5"/>
  </hyperlinks>
  <pageMargins left="0.78749999999999998" right="0.78749999999999998" top="1.05277777777778" bottom="1.05277777777778" header="0.78749999999999998" footer="0.78749999999999998"/>
  <pageSetup orientation="portrait" useFirstPageNumber="1" r:id="rId6"/>
  <headerFooter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opLeftCell="A12" workbookViewId="0">
      <selection activeCell="G26" sqref="G26"/>
    </sheetView>
  </sheetViews>
  <sheetFormatPr baseColWidth="10" defaultColWidth="9.140625" defaultRowHeight="12.75"/>
  <cols>
    <col min="1" max="1" width="20.140625" customWidth="1"/>
    <col min="2" max="2" width="38.28515625" customWidth="1"/>
    <col min="3" max="3" width="42" style="2" customWidth="1"/>
    <col min="4" max="4" width="30.7109375" style="2" customWidth="1"/>
    <col min="5" max="5" width="19.42578125" customWidth="1"/>
    <col min="6" max="6" width="17.7109375" customWidth="1"/>
    <col min="7" max="7" width="23.28515625" style="2" customWidth="1"/>
    <col min="8" max="8" width="38.28515625" style="2" customWidth="1"/>
    <col min="9" max="10" width="26.5703125" customWidth="1"/>
    <col min="11" max="1026" width="11.5703125"/>
  </cols>
  <sheetData>
    <row r="1" spans="1:9">
      <c r="A1" t="s">
        <v>0</v>
      </c>
      <c r="B1" s="6" t="s">
        <v>136</v>
      </c>
      <c r="C1" s="9"/>
      <c r="D1" s="9"/>
      <c r="E1" s="6"/>
      <c r="F1" s="6"/>
    </row>
    <row r="2" spans="1:9" ht="15.75" customHeight="1">
      <c r="A2" t="s">
        <v>1</v>
      </c>
      <c r="B2" t="s">
        <v>2</v>
      </c>
      <c r="C2" s="2" t="s">
        <v>3</v>
      </c>
      <c r="H2" s="3"/>
    </row>
    <row r="3" spans="1:9" ht="17.25" customHeight="1">
      <c r="A3" t="s">
        <v>1</v>
      </c>
      <c r="B3" t="s">
        <v>4</v>
      </c>
      <c r="C3" s="2" t="s">
        <v>5</v>
      </c>
    </row>
    <row r="4" spans="1:9" ht="16.5" customHeight="1">
      <c r="A4" t="s">
        <v>1</v>
      </c>
      <c r="B4" t="s">
        <v>6</v>
      </c>
      <c r="C4" s="2" t="s">
        <v>7</v>
      </c>
      <c r="H4" s="4"/>
    </row>
    <row r="5" spans="1:9">
      <c r="A5" s="19" t="s">
        <v>269</v>
      </c>
      <c r="B5" s="20"/>
      <c r="C5" s="21"/>
      <c r="D5" s="21"/>
      <c r="E5" s="22"/>
      <c r="F5" s="20"/>
      <c r="G5" s="20"/>
      <c r="H5" s="20"/>
    </row>
    <row r="6" spans="1:9" ht="24" customHeight="1">
      <c r="H6" s="4"/>
    </row>
    <row r="7" spans="1:9" s="16" customFormat="1" ht="46.5" customHeight="1">
      <c r="A7" s="16" t="s">
        <v>249</v>
      </c>
      <c r="B7" s="16" t="s">
        <v>276</v>
      </c>
      <c r="C7" s="16" t="s">
        <v>251</v>
      </c>
      <c r="D7" s="16" t="s">
        <v>252</v>
      </c>
      <c r="E7" s="16" t="s">
        <v>253</v>
      </c>
      <c r="F7" s="16" t="s">
        <v>254</v>
      </c>
      <c r="G7" s="16" t="s">
        <v>255</v>
      </c>
      <c r="H7" s="16" t="s">
        <v>256</v>
      </c>
      <c r="I7" s="16" t="s">
        <v>257</v>
      </c>
    </row>
    <row r="8" spans="1:9">
      <c r="A8" s="1" t="s">
        <v>8</v>
      </c>
      <c r="B8" s="1" t="s">
        <v>224</v>
      </c>
      <c r="C8" s="5" t="s">
        <v>19</v>
      </c>
      <c r="D8" s="1" t="s">
        <v>9</v>
      </c>
      <c r="E8" s="1" t="s">
        <v>27</v>
      </c>
      <c r="F8" s="5" t="s">
        <v>41</v>
      </c>
      <c r="G8" s="1" t="s">
        <v>42</v>
      </c>
      <c r="H8" s="5" t="s">
        <v>30</v>
      </c>
      <c r="I8" s="5" t="s">
        <v>34</v>
      </c>
    </row>
    <row r="9" spans="1:9" ht="38.25">
      <c r="A9" t="s">
        <v>83</v>
      </c>
      <c r="B9" s="2" t="s">
        <v>225</v>
      </c>
      <c r="C9" s="2" t="s">
        <v>13</v>
      </c>
      <c r="D9" t="s">
        <v>275</v>
      </c>
      <c r="E9" t="s">
        <v>28</v>
      </c>
      <c r="F9" s="2" t="s">
        <v>235</v>
      </c>
      <c r="G9" s="2" t="s">
        <v>75</v>
      </c>
      <c r="H9">
        <v>1</v>
      </c>
    </row>
    <row r="10" spans="1:9" ht="51">
      <c r="A10" t="s">
        <v>84</v>
      </c>
      <c r="B10" s="2" t="s">
        <v>226</v>
      </c>
      <c r="C10" s="2" t="s">
        <v>15</v>
      </c>
      <c r="D10" t="s">
        <v>275</v>
      </c>
      <c r="E10" t="s">
        <v>33</v>
      </c>
      <c r="F10" s="2" t="s">
        <v>235</v>
      </c>
      <c r="G10" s="2" t="s">
        <v>76</v>
      </c>
      <c r="H10">
        <v>1</v>
      </c>
      <c r="I10">
        <v>1</v>
      </c>
    </row>
    <row r="11" spans="1:9" ht="30.75" customHeight="1">
      <c r="A11" t="s">
        <v>85</v>
      </c>
      <c r="B11" s="2" t="s">
        <v>227</v>
      </c>
      <c r="C11" s="2" t="s">
        <v>15</v>
      </c>
      <c r="D11" t="s">
        <v>275</v>
      </c>
      <c r="E11" t="s">
        <v>28</v>
      </c>
      <c r="F11" s="2" t="s">
        <v>236</v>
      </c>
      <c r="G11" s="2" t="s">
        <v>77</v>
      </c>
      <c r="H11">
        <v>1</v>
      </c>
    </row>
    <row r="12" spans="1:9" ht="36.75" customHeight="1">
      <c r="A12" t="s">
        <v>86</v>
      </c>
      <c r="B12" s="2" t="s">
        <v>228</v>
      </c>
      <c r="C12" s="2" t="s">
        <v>17</v>
      </c>
      <c r="D12" t="s">
        <v>275</v>
      </c>
      <c r="E12" t="s">
        <v>33</v>
      </c>
      <c r="F12" s="2" t="s">
        <v>236</v>
      </c>
      <c r="G12" s="2" t="s">
        <v>78</v>
      </c>
      <c r="H12">
        <v>1</v>
      </c>
      <c r="I12">
        <v>1</v>
      </c>
    </row>
    <row r="13" spans="1:9" ht="38.25">
      <c r="A13" t="s">
        <v>87</v>
      </c>
      <c r="B13" t="s">
        <v>37</v>
      </c>
      <c r="C13" s="2" t="s">
        <v>13</v>
      </c>
      <c r="D13" t="s">
        <v>275</v>
      </c>
      <c r="E13" t="s">
        <v>33</v>
      </c>
      <c r="F13" s="2" t="str">
        <f t="shared" ref="F13:F25" si="0">CONCATENATE("Cardinalities of ", B13)</f>
        <v>Cardinalities of eli:type_document</v>
      </c>
      <c r="G13" s="2" t="s">
        <v>79</v>
      </c>
      <c r="H13">
        <v>1</v>
      </c>
    </row>
    <row r="14" spans="1:9" ht="38.25">
      <c r="A14" t="s">
        <v>88</v>
      </c>
      <c r="B14" t="s">
        <v>38</v>
      </c>
      <c r="C14" s="2" t="s">
        <v>15</v>
      </c>
      <c r="D14" t="s">
        <v>275</v>
      </c>
      <c r="E14" t="s">
        <v>33</v>
      </c>
      <c r="F14" s="2" t="str">
        <f t="shared" si="0"/>
        <v>Cardinalities of eli:language</v>
      </c>
      <c r="G14" s="2" t="s">
        <v>213</v>
      </c>
      <c r="H14">
        <v>1</v>
      </c>
    </row>
    <row r="15" spans="1:9" ht="25.5">
      <c r="A15" t="s">
        <v>89</v>
      </c>
      <c r="B15" t="s">
        <v>39</v>
      </c>
      <c r="C15" s="2" t="s">
        <v>15</v>
      </c>
      <c r="D15" t="s">
        <v>275</v>
      </c>
      <c r="E15" t="s">
        <v>33</v>
      </c>
      <c r="F15" s="2" t="str">
        <f t="shared" si="0"/>
        <v>Cardinalities of eli:title</v>
      </c>
      <c r="G15" s="2" t="s">
        <v>80</v>
      </c>
      <c r="H15">
        <v>1</v>
      </c>
    </row>
    <row r="16" spans="1:9" ht="38.25">
      <c r="A16" t="s">
        <v>90</v>
      </c>
      <c r="B16" t="s">
        <v>44</v>
      </c>
      <c r="C16" s="2" t="s">
        <v>17</v>
      </c>
      <c r="D16" t="s">
        <v>275</v>
      </c>
      <c r="E16" t="s">
        <v>33</v>
      </c>
      <c r="F16" s="2" t="str">
        <f t="shared" si="0"/>
        <v>Cardinalities of eli:format</v>
      </c>
      <c r="G16" s="2" t="s">
        <v>214</v>
      </c>
      <c r="H16">
        <v>1</v>
      </c>
      <c r="I16">
        <v>1</v>
      </c>
    </row>
    <row r="17" spans="1:9" ht="51">
      <c r="A17" t="s">
        <v>91</v>
      </c>
      <c r="B17" t="s">
        <v>45</v>
      </c>
      <c r="C17" s="2" t="s">
        <v>23</v>
      </c>
      <c r="D17" t="s">
        <v>275</v>
      </c>
      <c r="E17" t="s">
        <v>33</v>
      </c>
      <c r="F17" s="2" t="str">
        <f t="shared" si="0"/>
        <v>Cardinalities of eli:uri_schema</v>
      </c>
      <c r="G17" s="2" t="s">
        <v>81</v>
      </c>
      <c r="H17"/>
      <c r="I17">
        <v>1</v>
      </c>
    </row>
    <row r="18" spans="1:9" ht="51">
      <c r="A18" t="s">
        <v>92</v>
      </c>
      <c r="B18" t="s">
        <v>47</v>
      </c>
      <c r="C18" s="2" t="s">
        <v>46</v>
      </c>
      <c r="D18" t="s">
        <v>275</v>
      </c>
      <c r="E18" t="s">
        <v>33</v>
      </c>
      <c r="F18" s="2" t="str">
        <f t="shared" si="0"/>
        <v>Cardinalities of eli:version_date</v>
      </c>
      <c r="G18" s="2" t="s">
        <v>215</v>
      </c>
      <c r="H18"/>
      <c r="I18">
        <v>1</v>
      </c>
    </row>
    <row r="19" spans="1:9" ht="38.25">
      <c r="A19" t="s">
        <v>93</v>
      </c>
      <c r="B19" t="s">
        <v>48</v>
      </c>
      <c r="C19" s="2" t="s">
        <v>13</v>
      </c>
      <c r="D19" t="s">
        <v>275</v>
      </c>
      <c r="E19" t="s">
        <v>33</v>
      </c>
      <c r="F19" s="2" t="str">
        <f t="shared" si="0"/>
        <v>Cardinalities of eli:date_document</v>
      </c>
      <c r="G19" s="2" t="s">
        <v>216</v>
      </c>
      <c r="H19"/>
      <c r="I19">
        <v>1</v>
      </c>
    </row>
    <row r="20" spans="1:9" ht="51">
      <c r="A20" t="s">
        <v>94</v>
      </c>
      <c r="B20" t="s">
        <v>49</v>
      </c>
      <c r="C20" s="2" t="s">
        <v>46</v>
      </c>
      <c r="D20" t="s">
        <v>275</v>
      </c>
      <c r="E20" t="s">
        <v>33</v>
      </c>
      <c r="F20" s="2" t="str">
        <f t="shared" si="0"/>
        <v>Cardinalities of eli:date_publication</v>
      </c>
      <c r="G20" s="2" t="s">
        <v>217</v>
      </c>
      <c r="H20"/>
      <c r="I20">
        <v>1</v>
      </c>
    </row>
    <row r="21" spans="1:9" ht="51">
      <c r="A21" t="s">
        <v>95</v>
      </c>
      <c r="B21" t="s">
        <v>50</v>
      </c>
      <c r="C21" s="2" t="s">
        <v>46</v>
      </c>
      <c r="D21" t="s">
        <v>275</v>
      </c>
      <c r="E21" t="s">
        <v>33</v>
      </c>
      <c r="F21" s="2" t="str">
        <f t="shared" si="0"/>
        <v>Cardinalities of eli:in_force</v>
      </c>
      <c r="G21" s="2" t="s">
        <v>218</v>
      </c>
      <c r="H21"/>
      <c r="I21">
        <v>1</v>
      </c>
    </row>
    <row r="22" spans="1:9" ht="63.75">
      <c r="A22" t="s">
        <v>96</v>
      </c>
      <c r="B22" t="s">
        <v>51</v>
      </c>
      <c r="C22" s="2" t="s">
        <v>46</v>
      </c>
      <c r="D22" t="s">
        <v>275</v>
      </c>
      <c r="E22" t="s">
        <v>33</v>
      </c>
      <c r="F22" s="2" t="str">
        <f t="shared" si="0"/>
        <v>Cardinalities of eli:first_date_entry_into_force</v>
      </c>
      <c r="G22" s="2" t="s">
        <v>219</v>
      </c>
      <c r="H22"/>
      <c r="I22">
        <v>1</v>
      </c>
    </row>
    <row r="23" spans="1:9" ht="51">
      <c r="A23" t="s">
        <v>97</v>
      </c>
      <c r="B23" t="s">
        <v>53</v>
      </c>
      <c r="C23" s="2" t="s">
        <v>46</v>
      </c>
      <c r="D23" t="s">
        <v>275</v>
      </c>
      <c r="E23" t="s">
        <v>33</v>
      </c>
      <c r="F23" s="2" t="str">
        <f t="shared" si="0"/>
        <v>Cardinalities of eli:date_no_longer_in_force</v>
      </c>
      <c r="G23" s="2" t="s">
        <v>220</v>
      </c>
      <c r="H23"/>
      <c r="I23">
        <v>1</v>
      </c>
    </row>
    <row r="24" spans="1:9" ht="38.25">
      <c r="A24" t="s">
        <v>98</v>
      </c>
      <c r="B24" t="s">
        <v>54</v>
      </c>
      <c r="C24" s="2" t="s">
        <v>17</v>
      </c>
      <c r="D24" t="s">
        <v>275</v>
      </c>
      <c r="E24" t="s">
        <v>33</v>
      </c>
      <c r="F24" s="2" t="str">
        <f t="shared" si="0"/>
        <v>Cardinalities of eli:rights</v>
      </c>
      <c r="G24" s="2" t="s">
        <v>82</v>
      </c>
      <c r="H24"/>
      <c r="I24">
        <v>1</v>
      </c>
    </row>
    <row r="25" spans="1:9" ht="38.25">
      <c r="A25" t="s">
        <v>99</v>
      </c>
      <c r="B25" s="2" t="s">
        <v>21</v>
      </c>
      <c r="C25" s="2" t="s">
        <v>17</v>
      </c>
      <c r="D25" t="s">
        <v>275</v>
      </c>
      <c r="E25" t="s">
        <v>33</v>
      </c>
      <c r="F25" s="2" t="str">
        <f t="shared" si="0"/>
        <v>Cardinalities of eli:legal_value</v>
      </c>
      <c r="G25" s="2" t="s">
        <v>221</v>
      </c>
      <c r="H25"/>
      <c r="I25">
        <v>1</v>
      </c>
    </row>
  </sheetData>
  <hyperlinks>
    <hyperlink ref="C2" r:id="rId1"/>
    <hyperlink ref="C4" r:id="rId2" display="http://data.europa.eu/eli/shapes"/>
    <hyperlink ref="F8" r:id="rId3" display="rdfs:label@en"/>
    <hyperlink ref="B1" r:id="rId4"/>
  </hyperlinks>
  <pageMargins left="0.78749999999999998" right="0.78749999999999998" top="1.05277777777778" bottom="1.05277777777778" header="0.78749999999999998" footer="0.78749999999999998"/>
  <pageSetup firstPageNumber="0" orientation="portrait" r:id="rId5"/>
  <headerFooter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workbookViewId="0">
      <selection activeCell="B9" sqref="B9:B76"/>
    </sheetView>
  </sheetViews>
  <sheetFormatPr baseColWidth="10" defaultRowHeight="12.75"/>
  <cols>
    <col min="1" max="2" width="26" customWidth="1"/>
    <col min="3" max="3" width="29.7109375" customWidth="1"/>
    <col min="4" max="4" width="30.42578125" customWidth="1"/>
    <col min="5" max="5" width="37" style="2" customWidth="1"/>
    <col min="6" max="6" width="36.140625" customWidth="1"/>
    <col min="7" max="7" width="17.42578125" customWidth="1"/>
    <col min="8" max="8" width="18.5703125" customWidth="1"/>
    <col min="9" max="9" width="46.42578125" customWidth="1"/>
  </cols>
  <sheetData>
    <row r="1" spans="1:9">
      <c r="A1" t="s">
        <v>0</v>
      </c>
      <c r="B1" s="6" t="s">
        <v>136</v>
      </c>
      <c r="C1" s="2"/>
      <c r="F1" s="2"/>
    </row>
    <row r="2" spans="1:9" ht="15" customHeight="1">
      <c r="A2" t="s">
        <v>1</v>
      </c>
      <c r="B2" t="s">
        <v>2</v>
      </c>
      <c r="C2" s="3" t="s">
        <v>3</v>
      </c>
      <c r="F2" s="2"/>
    </row>
    <row r="3" spans="1:9">
      <c r="A3" t="s">
        <v>1</v>
      </c>
      <c r="B3" t="s">
        <v>4</v>
      </c>
      <c r="C3" s="2" t="s">
        <v>5</v>
      </c>
      <c r="F3" s="2"/>
    </row>
    <row r="4" spans="1:9" ht="12.75" customHeight="1">
      <c r="A4" t="s">
        <v>1</v>
      </c>
      <c r="B4" t="s">
        <v>6</v>
      </c>
      <c r="C4" s="4" t="s">
        <v>7</v>
      </c>
      <c r="F4" s="2"/>
    </row>
    <row r="5" spans="1:9">
      <c r="A5" s="19" t="s">
        <v>270</v>
      </c>
      <c r="B5" s="20"/>
      <c r="C5" s="20"/>
      <c r="D5" s="21"/>
      <c r="E5" s="22"/>
      <c r="F5" s="22"/>
      <c r="G5" s="20"/>
      <c r="H5" s="20"/>
      <c r="I5" s="20"/>
    </row>
    <row r="6" spans="1:9">
      <c r="D6" s="4"/>
      <c r="F6" s="2"/>
    </row>
    <row r="7" spans="1:9" s="18" customFormat="1" ht="51">
      <c r="A7" s="15" t="s">
        <v>237</v>
      </c>
      <c r="B7" s="17" t="s">
        <v>245</v>
      </c>
      <c r="C7" s="16" t="s">
        <v>238</v>
      </c>
      <c r="D7" s="16" t="s">
        <v>239</v>
      </c>
      <c r="E7" s="16" t="s">
        <v>240</v>
      </c>
      <c r="F7" s="16" t="s">
        <v>246</v>
      </c>
      <c r="G7" s="16" t="s">
        <v>247</v>
      </c>
      <c r="H7" s="16" t="s">
        <v>248</v>
      </c>
    </row>
    <row r="8" spans="1:9">
      <c r="A8" s="7" t="s">
        <v>8</v>
      </c>
      <c r="B8" s="7" t="s">
        <v>9</v>
      </c>
      <c r="C8" s="8" t="s">
        <v>10</v>
      </c>
      <c r="D8" s="7" t="s">
        <v>212</v>
      </c>
      <c r="E8" s="8" t="s">
        <v>11</v>
      </c>
      <c r="F8" s="8" t="s">
        <v>70</v>
      </c>
      <c r="G8" s="7" t="s">
        <v>31</v>
      </c>
      <c r="H8" s="7" t="s">
        <v>210</v>
      </c>
      <c r="I8" s="7"/>
    </row>
    <row r="9" spans="1:9" ht="25.5">
      <c r="A9" t="s">
        <v>167</v>
      </c>
      <c r="B9" t="s">
        <v>274</v>
      </c>
      <c r="C9" s="2" t="str">
        <f t="shared" ref="C9:C40" si="0">SUBSTITUTE(A9, "eli:", "")</f>
        <v>is_member_of</v>
      </c>
      <c r="D9">
        <v>101</v>
      </c>
      <c r="E9" s="2" t="str">
        <f t="shared" ref="E9:E17" si="1">CONCATENATE(A9, " MUST be expressed on ", G9)</f>
        <v>eli:is_member_of MUST be expressed on eli:LegalResource</v>
      </c>
      <c r="F9" s="2" t="str">
        <f>A9</f>
        <v>eli:is_member_of</v>
      </c>
      <c r="G9" t="s">
        <v>13</v>
      </c>
    </row>
    <row r="10" spans="1:9" ht="25.5">
      <c r="A10" t="s">
        <v>168</v>
      </c>
      <c r="B10" t="s">
        <v>274</v>
      </c>
      <c r="C10" s="2" t="str">
        <f t="shared" si="0"/>
        <v>has_member</v>
      </c>
      <c r="D10">
        <f>D9+1</f>
        <v>102</v>
      </c>
      <c r="E10" s="2" t="str">
        <f t="shared" si="1"/>
        <v>eli:has_member MUST be expressed on eli:LegalResource</v>
      </c>
      <c r="F10" s="2" t="str">
        <f>A10</f>
        <v>eli:has_member</v>
      </c>
      <c r="G10" t="s">
        <v>13</v>
      </c>
    </row>
    <row r="11" spans="1:9" ht="25.5">
      <c r="A11" t="s">
        <v>29</v>
      </c>
      <c r="B11" t="s">
        <v>274</v>
      </c>
      <c r="C11" s="2" t="str">
        <f t="shared" si="0"/>
        <v>is_realized_by</v>
      </c>
      <c r="D11">
        <f t="shared" ref="D11:D74" si="2">D10+1</f>
        <v>103</v>
      </c>
      <c r="E11" s="2" t="str">
        <f t="shared" si="1"/>
        <v>eli:is_realized_by MUST be expressed on eli:LegalResource</v>
      </c>
      <c r="F11" s="2" t="str">
        <f>A11</f>
        <v>eli:is_realized_by</v>
      </c>
      <c r="G11" t="s">
        <v>13</v>
      </c>
    </row>
    <row r="12" spans="1:9" ht="25.5">
      <c r="A12" t="s">
        <v>32</v>
      </c>
      <c r="B12" t="s">
        <v>274</v>
      </c>
      <c r="C12" s="2" t="str">
        <f t="shared" si="0"/>
        <v>realizes</v>
      </c>
      <c r="D12">
        <f t="shared" si="2"/>
        <v>104</v>
      </c>
      <c r="E12" s="2" t="str">
        <f t="shared" si="1"/>
        <v>eli:realizes MUST be expressed on eli:LegalExpression</v>
      </c>
      <c r="F12" s="2" t="str">
        <f t="shared" ref="F12:F76" si="3">A12</f>
        <v>eli:realizes</v>
      </c>
      <c r="G12" t="s">
        <v>15</v>
      </c>
    </row>
    <row r="13" spans="1:9" ht="25.5">
      <c r="A13" t="s">
        <v>35</v>
      </c>
      <c r="B13" t="s">
        <v>274</v>
      </c>
      <c r="C13" s="2" t="str">
        <f t="shared" si="0"/>
        <v>is_embodied_by</v>
      </c>
      <c r="D13">
        <f t="shared" si="2"/>
        <v>105</v>
      </c>
      <c r="E13" s="2" t="str">
        <f t="shared" si="1"/>
        <v>eli:is_embodied_by MUST be expressed on eli:LegalExpression</v>
      </c>
      <c r="F13" s="2" t="str">
        <f t="shared" si="3"/>
        <v>eli:is_embodied_by</v>
      </c>
      <c r="G13" t="s">
        <v>15</v>
      </c>
    </row>
    <row r="14" spans="1:9" ht="25.5">
      <c r="A14" t="s">
        <v>36</v>
      </c>
      <c r="B14" t="s">
        <v>274</v>
      </c>
      <c r="C14" s="2" t="str">
        <f t="shared" si="0"/>
        <v>embodies</v>
      </c>
      <c r="D14">
        <f t="shared" si="2"/>
        <v>106</v>
      </c>
      <c r="E14" s="2" t="str">
        <f t="shared" si="1"/>
        <v>eli:embodies MUST be expressed on eli:Format</v>
      </c>
      <c r="F14" s="2" t="str">
        <f t="shared" si="3"/>
        <v>eli:embodies</v>
      </c>
      <c r="G14" t="s">
        <v>17</v>
      </c>
    </row>
    <row r="15" spans="1:9" ht="25.5">
      <c r="A15" t="s">
        <v>169</v>
      </c>
      <c r="B15" t="s">
        <v>274</v>
      </c>
      <c r="C15" s="2" t="str">
        <f t="shared" si="0"/>
        <v>is_exemplified_by</v>
      </c>
      <c r="D15">
        <f t="shared" si="2"/>
        <v>107</v>
      </c>
      <c r="E15" s="2" t="str">
        <f t="shared" si="1"/>
        <v>eli:is_exemplified_by MUST be expressed on eli:Format</v>
      </c>
      <c r="F15" s="2" t="str">
        <f>A15</f>
        <v>eli:is_exemplified_by</v>
      </c>
      <c r="G15" t="s">
        <v>17</v>
      </c>
    </row>
    <row r="16" spans="1:9" ht="25.5">
      <c r="A16" t="s">
        <v>129</v>
      </c>
      <c r="B16" t="s">
        <v>274</v>
      </c>
      <c r="C16" s="2" t="str">
        <f t="shared" si="0"/>
        <v>has_part</v>
      </c>
      <c r="D16">
        <f t="shared" si="2"/>
        <v>108</v>
      </c>
      <c r="E16" s="2" t="str">
        <f t="shared" si="1"/>
        <v>eli:has_part MUST be expressed on eli:LegalResource</v>
      </c>
      <c r="F16" s="2" t="str">
        <f>A16</f>
        <v>eli:has_part</v>
      </c>
      <c r="G16" t="s">
        <v>13</v>
      </c>
    </row>
    <row r="17" spans="1:8" ht="25.5">
      <c r="A17" t="s">
        <v>134</v>
      </c>
      <c r="B17" t="s">
        <v>274</v>
      </c>
      <c r="C17" s="2" t="str">
        <f t="shared" si="0"/>
        <v>is_part_of</v>
      </c>
      <c r="D17">
        <f t="shared" si="2"/>
        <v>109</v>
      </c>
      <c r="E17" s="2" t="str">
        <f t="shared" si="1"/>
        <v>eli:is_part_of MUST be expressed on eli:LegalResource</v>
      </c>
      <c r="F17" s="2" t="str">
        <f>A17</f>
        <v>eli:is_part_of</v>
      </c>
      <c r="G17" t="s">
        <v>13</v>
      </c>
    </row>
    <row r="18" spans="1:8" ht="38.25">
      <c r="A18" t="s">
        <v>45</v>
      </c>
      <c r="B18" t="s">
        <v>274</v>
      </c>
      <c r="C18" s="2" t="str">
        <f t="shared" si="0"/>
        <v>uri_schema</v>
      </c>
      <c r="D18">
        <f t="shared" si="2"/>
        <v>110</v>
      </c>
      <c r="E18" s="2" t="str">
        <f>CONCATENATE(A18, " MUST be expressed on ", "eli:LegalResource or eli:LegalExpression or eli:Format")</f>
        <v>eli:uri_schema MUST be expressed on eli:LegalResource or eli:LegalExpression or eli:Format</v>
      </c>
      <c r="F18" s="2" t="str">
        <f>A18</f>
        <v>eli:uri_schema</v>
      </c>
      <c r="G18" s="2"/>
      <c r="H18" s="14" t="s">
        <v>233</v>
      </c>
    </row>
    <row r="19" spans="1:8" ht="25.5">
      <c r="A19" t="s">
        <v>37</v>
      </c>
      <c r="B19" t="s">
        <v>274</v>
      </c>
      <c r="C19" s="2" t="str">
        <f t="shared" si="0"/>
        <v>type_document</v>
      </c>
      <c r="D19">
        <f t="shared" si="2"/>
        <v>111</v>
      </c>
      <c r="E19" s="2" t="str">
        <f>CONCATENATE(A19, " MUST be expressed on ", G19)</f>
        <v>eli:type_document MUST be expressed on eli:LegalResource</v>
      </c>
      <c r="F19" s="2" t="str">
        <f t="shared" si="3"/>
        <v>eli:type_document</v>
      </c>
      <c r="G19" t="s">
        <v>13</v>
      </c>
    </row>
    <row r="20" spans="1:8" ht="25.5">
      <c r="A20" t="s">
        <v>55</v>
      </c>
      <c r="B20" t="s">
        <v>274</v>
      </c>
      <c r="C20" s="2" t="str">
        <f t="shared" si="0"/>
        <v>is_about</v>
      </c>
      <c r="D20">
        <f t="shared" si="2"/>
        <v>112</v>
      </c>
      <c r="E20" s="2" t="str">
        <f>CONCATENATE(A20, " MUST be expressed on ", G20)</f>
        <v>eli:is_about MUST be expressed on eli:LegalResource</v>
      </c>
      <c r="F20" s="2" t="str">
        <f t="shared" ref="F20:F59" si="4">A20</f>
        <v>eli:is_about</v>
      </c>
      <c r="G20" t="s">
        <v>13</v>
      </c>
    </row>
    <row r="21" spans="1:8" ht="25.5">
      <c r="A21" t="s">
        <v>57</v>
      </c>
      <c r="B21" t="s">
        <v>274</v>
      </c>
      <c r="C21" s="2" t="str">
        <f t="shared" si="0"/>
        <v>relevant_for</v>
      </c>
      <c r="D21">
        <f t="shared" si="2"/>
        <v>113</v>
      </c>
      <c r="E21" s="2" t="str">
        <f>CONCATENATE(A21, " MUST be expressed on ", "eli:LegalResource or eli:LegalExpression")</f>
        <v>eli:relevant_for MUST be expressed on eli:LegalResource or eli:LegalExpression</v>
      </c>
      <c r="F21" s="2" t="str">
        <f t="shared" si="4"/>
        <v>eli:relevant_for</v>
      </c>
      <c r="G21" s="2"/>
      <c r="H21" s="13" t="s">
        <v>222</v>
      </c>
    </row>
    <row r="22" spans="1:8" ht="25.5">
      <c r="A22" t="s">
        <v>58</v>
      </c>
      <c r="B22" t="s">
        <v>274</v>
      </c>
      <c r="C22" s="2" t="str">
        <f t="shared" si="0"/>
        <v>jurisdiction</v>
      </c>
      <c r="D22">
        <f t="shared" si="2"/>
        <v>114</v>
      </c>
      <c r="E22" s="2" t="str">
        <f>CONCATENATE(A22, " MUST be expressed on ", "eli:LegalResource or eli:LegalExpression")</f>
        <v>eli:jurisdiction MUST be expressed on eli:LegalResource or eli:LegalExpression</v>
      </c>
      <c r="F22" s="2" t="str">
        <f t="shared" si="4"/>
        <v>eli:jurisdiction</v>
      </c>
      <c r="G22" s="2"/>
      <c r="H22" s="13" t="s">
        <v>222</v>
      </c>
    </row>
    <row r="23" spans="1:8" ht="25.5">
      <c r="A23" t="s">
        <v>170</v>
      </c>
      <c r="B23" t="s">
        <v>274</v>
      </c>
      <c r="C23" s="2" t="str">
        <f t="shared" si="0"/>
        <v>number</v>
      </c>
      <c r="D23">
        <f t="shared" si="2"/>
        <v>115</v>
      </c>
      <c r="E23" s="2" t="str">
        <f>CONCATENATE(A23, " MUST be expressed on ", "eli:LegalResource or eli:LegalExpression")</f>
        <v>eli:number MUST be expressed on eli:LegalResource or eli:LegalExpression</v>
      </c>
      <c r="F23" s="2" t="str">
        <f t="shared" si="4"/>
        <v>eli:number</v>
      </c>
      <c r="H23" s="13" t="s">
        <v>222</v>
      </c>
    </row>
    <row r="24" spans="1:8" ht="38.25">
      <c r="A24" t="s">
        <v>171</v>
      </c>
      <c r="B24" t="s">
        <v>274</v>
      </c>
      <c r="C24" s="2" t="str">
        <f t="shared" si="0"/>
        <v>id_local</v>
      </c>
      <c r="D24">
        <f t="shared" si="2"/>
        <v>116</v>
      </c>
      <c r="E24" s="2" t="str">
        <f>CONCATENATE(A24, " MUST be expressed on ", "eli:LegalResource or eli:LegalExpression or eli:Format")</f>
        <v>eli:id_local MUST be expressed on eli:LegalResource or eli:LegalExpression or eli:Format</v>
      </c>
      <c r="F24" s="2" t="str">
        <f t="shared" si="4"/>
        <v>eli:id_local</v>
      </c>
      <c r="H24" s="14" t="s">
        <v>233</v>
      </c>
    </row>
    <row r="25" spans="1:8" ht="25.5">
      <c r="A25" t="s">
        <v>172</v>
      </c>
      <c r="B25" t="s">
        <v>274</v>
      </c>
      <c r="C25" s="2" t="str">
        <f t="shared" si="0"/>
        <v>passed_by</v>
      </c>
      <c r="D25">
        <f t="shared" si="2"/>
        <v>117</v>
      </c>
      <c r="E25" s="2" t="str">
        <f>CONCATENATE(A25, " MUST be expressed on ", G25)</f>
        <v>eli:passed_by MUST be expressed on eli:LegalResource</v>
      </c>
      <c r="F25" s="2" t="str">
        <f t="shared" si="4"/>
        <v>eli:passed_by</v>
      </c>
      <c r="G25" t="s">
        <v>13</v>
      </c>
    </row>
    <row r="26" spans="1:8" ht="25.5">
      <c r="A26" t="s">
        <v>173</v>
      </c>
      <c r="B26" t="s">
        <v>274</v>
      </c>
      <c r="C26" s="2" t="str">
        <f t="shared" si="0"/>
        <v>description</v>
      </c>
      <c r="D26">
        <f t="shared" si="2"/>
        <v>118</v>
      </c>
      <c r="E26" s="2" t="str">
        <f>CONCATENATE(A26, " MUST be expressed on ", "eli:LegalResource or eli:LegalExpression")</f>
        <v>eli:description MUST be expressed on eli:LegalResource or eli:LegalExpression</v>
      </c>
      <c r="F26" s="2" t="str">
        <f t="shared" si="4"/>
        <v>eli:description</v>
      </c>
      <c r="H26" s="13" t="s">
        <v>222</v>
      </c>
    </row>
    <row r="27" spans="1:8" ht="25.5">
      <c r="A27" t="s">
        <v>61</v>
      </c>
      <c r="B27" t="s">
        <v>274</v>
      </c>
      <c r="C27" s="2" t="str">
        <f t="shared" si="0"/>
        <v>responsibility_of</v>
      </c>
      <c r="D27">
        <f t="shared" si="2"/>
        <v>119</v>
      </c>
      <c r="E27" s="2" t="str">
        <f>CONCATENATE(A27, " MUST be expressed on ", G27)</f>
        <v>eli:responsibility_of MUST be expressed on eli:LegalResource</v>
      </c>
      <c r="F27" s="2" t="str">
        <f t="shared" si="4"/>
        <v>eli:responsibility_of</v>
      </c>
      <c r="G27" t="s">
        <v>13</v>
      </c>
    </row>
    <row r="28" spans="1:8" ht="25.5">
      <c r="A28" t="s">
        <v>63</v>
      </c>
      <c r="B28" t="s">
        <v>274</v>
      </c>
      <c r="C28" s="2" t="str">
        <f t="shared" si="0"/>
        <v>responsibility_of_agent</v>
      </c>
      <c r="D28">
        <f t="shared" si="2"/>
        <v>120</v>
      </c>
      <c r="E28" s="2" t="str">
        <f>CONCATENATE(A28, " MUST be expressed on ", G28)</f>
        <v>eli:responsibility_of_agent MUST be expressed on eli:LegalResource</v>
      </c>
      <c r="F28" s="2" t="str">
        <f t="shared" si="4"/>
        <v>eli:responsibility_of_agent</v>
      </c>
      <c r="G28" t="s">
        <v>13</v>
      </c>
    </row>
    <row r="29" spans="1:8" ht="25.5">
      <c r="A29" t="s">
        <v>48</v>
      </c>
      <c r="B29" t="s">
        <v>274</v>
      </c>
      <c r="C29" s="2" t="str">
        <f t="shared" si="0"/>
        <v>date_document</v>
      </c>
      <c r="D29">
        <f t="shared" si="2"/>
        <v>121</v>
      </c>
      <c r="E29" s="2" t="str">
        <f>CONCATENATE(A29, " MUST be expressed on ", G29)</f>
        <v>eli:date_document MUST be expressed on eli:LegalResource</v>
      </c>
      <c r="F29" s="2" t="str">
        <f t="shared" si="4"/>
        <v>eli:date_document</v>
      </c>
      <c r="G29" t="s">
        <v>13</v>
      </c>
    </row>
    <row r="30" spans="1:8" ht="38.25">
      <c r="A30" t="s">
        <v>49</v>
      </c>
      <c r="B30" t="s">
        <v>274</v>
      </c>
      <c r="C30" s="2" t="str">
        <f t="shared" si="0"/>
        <v>date_publication</v>
      </c>
      <c r="D30">
        <f t="shared" si="2"/>
        <v>122</v>
      </c>
      <c r="E30" s="2" t="str">
        <f t="shared" ref="E30:E38" si="5">CONCATENATE(A30, " MUST be expressed on ", "eli:LegalResource or eli:LegalExpression")</f>
        <v>eli:date_publication MUST be expressed on eli:LegalResource or eli:LegalExpression</v>
      </c>
      <c r="F30" s="2" t="str">
        <f t="shared" si="4"/>
        <v>eli:date_publication</v>
      </c>
      <c r="G30" s="2"/>
      <c r="H30" s="13" t="s">
        <v>222</v>
      </c>
    </row>
    <row r="31" spans="1:8" ht="38.25">
      <c r="A31" t="s">
        <v>135</v>
      </c>
      <c r="B31" t="s">
        <v>274</v>
      </c>
      <c r="C31" s="2" t="str">
        <f t="shared" si="0"/>
        <v>first_date_entry_in_force</v>
      </c>
      <c r="D31">
        <f t="shared" si="2"/>
        <v>123</v>
      </c>
      <c r="E31" s="2" t="str">
        <f t="shared" si="5"/>
        <v>eli:first_date_entry_in_force MUST be expressed on eli:LegalResource or eli:LegalExpression</v>
      </c>
      <c r="F31" s="2" t="str">
        <f t="shared" si="4"/>
        <v>eli:first_date_entry_in_force</v>
      </c>
      <c r="G31" s="2"/>
      <c r="H31" s="13" t="s">
        <v>222</v>
      </c>
    </row>
    <row r="32" spans="1:8" ht="38.25">
      <c r="A32" t="s">
        <v>53</v>
      </c>
      <c r="B32" t="s">
        <v>274</v>
      </c>
      <c r="C32" s="2" t="str">
        <f t="shared" si="0"/>
        <v>date_no_longer_in_force</v>
      </c>
      <c r="D32">
        <f t="shared" si="2"/>
        <v>124</v>
      </c>
      <c r="E32" s="2" t="str">
        <f t="shared" si="5"/>
        <v>eli:date_no_longer_in_force MUST be expressed on eli:LegalResource or eli:LegalExpression</v>
      </c>
      <c r="F32" s="2" t="str">
        <f t="shared" si="4"/>
        <v>eli:date_no_longer_in_force</v>
      </c>
      <c r="G32" s="2"/>
      <c r="H32" s="13" t="s">
        <v>222</v>
      </c>
    </row>
    <row r="33" spans="1:8" ht="38.25">
      <c r="A33" t="s">
        <v>60</v>
      </c>
      <c r="B33" t="s">
        <v>274</v>
      </c>
      <c r="C33" s="2" t="str">
        <f t="shared" si="0"/>
        <v>date_applicability</v>
      </c>
      <c r="D33">
        <f t="shared" si="2"/>
        <v>125</v>
      </c>
      <c r="E33" s="2" t="str">
        <f t="shared" si="5"/>
        <v>eli:date_applicability MUST be expressed on eli:LegalResource or eli:LegalExpression</v>
      </c>
      <c r="F33" s="2" t="str">
        <f t="shared" si="4"/>
        <v>eli:date_applicability</v>
      </c>
      <c r="G33" s="2"/>
      <c r="H33" s="13" t="s">
        <v>222</v>
      </c>
    </row>
    <row r="34" spans="1:8" ht="25.5">
      <c r="A34" t="s">
        <v>50</v>
      </c>
      <c r="B34" t="s">
        <v>274</v>
      </c>
      <c r="C34" s="2" t="str">
        <f t="shared" si="0"/>
        <v>in_force</v>
      </c>
      <c r="D34">
        <f t="shared" si="2"/>
        <v>126</v>
      </c>
      <c r="E34" s="2" t="str">
        <f t="shared" si="5"/>
        <v>eli:in_force MUST be expressed on eli:LegalResource or eli:LegalExpression</v>
      </c>
      <c r="F34" s="2" t="str">
        <f t="shared" si="4"/>
        <v>eli:in_force</v>
      </c>
      <c r="G34" s="2"/>
      <c r="H34" s="13" t="s">
        <v>222</v>
      </c>
    </row>
    <row r="35" spans="1:8" ht="25.5">
      <c r="A35" t="s">
        <v>175</v>
      </c>
      <c r="B35" t="s">
        <v>274</v>
      </c>
      <c r="C35" s="2" t="str">
        <f t="shared" si="0"/>
        <v>related_to</v>
      </c>
      <c r="D35">
        <f t="shared" si="2"/>
        <v>127</v>
      </c>
      <c r="E35" s="2" t="str">
        <f t="shared" si="5"/>
        <v>eli:related_to MUST be expressed on eli:LegalResource or eli:LegalExpression</v>
      </c>
      <c r="F35" s="2" t="str">
        <f t="shared" si="4"/>
        <v>eli:related_to</v>
      </c>
      <c r="H35" s="13" t="s">
        <v>222</v>
      </c>
    </row>
    <row r="36" spans="1:8" ht="25.5">
      <c r="A36" t="s">
        <v>176</v>
      </c>
      <c r="B36" t="s">
        <v>274</v>
      </c>
      <c r="C36" s="2" t="str">
        <f t="shared" si="0"/>
        <v>changes</v>
      </c>
      <c r="D36">
        <f t="shared" si="2"/>
        <v>128</v>
      </c>
      <c r="E36" s="2" t="str">
        <f t="shared" si="5"/>
        <v>eli:changes MUST be expressed on eli:LegalResource or eli:LegalExpression</v>
      </c>
      <c r="F36" s="2" t="str">
        <f t="shared" si="4"/>
        <v>eli:changes</v>
      </c>
      <c r="H36" s="13" t="s">
        <v>222</v>
      </c>
    </row>
    <row r="37" spans="1:8" ht="25.5">
      <c r="A37" t="s">
        <v>177</v>
      </c>
      <c r="B37" t="s">
        <v>274</v>
      </c>
      <c r="C37" s="2" t="str">
        <f t="shared" si="0"/>
        <v>changed_by</v>
      </c>
      <c r="D37">
        <f t="shared" si="2"/>
        <v>129</v>
      </c>
      <c r="E37" s="2" t="str">
        <f t="shared" si="5"/>
        <v>eli:changed_by MUST be expressed on eli:LegalResource or eli:LegalExpression</v>
      </c>
      <c r="F37" s="2" t="str">
        <f t="shared" si="4"/>
        <v>eli:changed_by</v>
      </c>
      <c r="H37" s="13" t="s">
        <v>222</v>
      </c>
    </row>
    <row r="38" spans="1:8" ht="25.5">
      <c r="A38" t="s">
        <v>178</v>
      </c>
      <c r="B38" t="s">
        <v>274</v>
      </c>
      <c r="C38" s="2" t="str">
        <f t="shared" si="0"/>
        <v>basis_for</v>
      </c>
      <c r="D38">
        <f t="shared" si="2"/>
        <v>130</v>
      </c>
      <c r="E38" s="2" t="str">
        <f t="shared" si="5"/>
        <v>eli:basis_for MUST be expressed on eli:LegalResource or eli:LegalExpression</v>
      </c>
      <c r="F38" s="2" t="str">
        <f t="shared" si="4"/>
        <v>eli:basis_for</v>
      </c>
      <c r="H38" s="13" t="s">
        <v>222</v>
      </c>
    </row>
    <row r="39" spans="1:8" ht="25.5">
      <c r="A39" t="s">
        <v>179</v>
      </c>
      <c r="B39" t="s">
        <v>274</v>
      </c>
      <c r="C39" s="2" t="str">
        <f t="shared" si="0"/>
        <v>based_on</v>
      </c>
      <c r="D39">
        <f t="shared" si="2"/>
        <v>131</v>
      </c>
      <c r="E39" s="2" t="str">
        <f>CONCATENATE(A39, " MUST be expressed on ", G39)</f>
        <v>eli:based_on MUST be expressed on eli:LegalResource</v>
      </c>
      <c r="F39" s="2" t="str">
        <f t="shared" si="4"/>
        <v>eli:based_on</v>
      </c>
      <c r="G39" t="s">
        <v>13</v>
      </c>
    </row>
    <row r="40" spans="1:8" ht="25.5">
      <c r="A40" t="s">
        <v>180</v>
      </c>
      <c r="B40" t="s">
        <v>274</v>
      </c>
      <c r="C40" s="2" t="str">
        <f t="shared" si="0"/>
        <v>cites</v>
      </c>
      <c r="D40">
        <f t="shared" si="2"/>
        <v>132</v>
      </c>
      <c r="E40" s="2" t="str">
        <f t="shared" ref="E40:E44" si="6">CONCATENATE(A40, " MUST be expressed on ", "eli:LegalResource or eli:LegalExpression")</f>
        <v>eli:cites MUST be expressed on eli:LegalResource or eli:LegalExpression</v>
      </c>
      <c r="F40" s="2" t="str">
        <f t="shared" si="4"/>
        <v>eli:cites</v>
      </c>
      <c r="H40" s="13" t="s">
        <v>222</v>
      </c>
    </row>
    <row r="41" spans="1:8" ht="25.5">
      <c r="A41" t="s">
        <v>181</v>
      </c>
      <c r="B41" t="s">
        <v>274</v>
      </c>
      <c r="C41" s="2" t="str">
        <f t="shared" ref="C41:C76" si="7">SUBSTITUTE(A41, "eli:", "")</f>
        <v>cited_by</v>
      </c>
      <c r="D41">
        <f t="shared" si="2"/>
        <v>133</v>
      </c>
      <c r="E41" s="2" t="str">
        <f t="shared" si="6"/>
        <v>eli:cited_by MUST be expressed on eli:LegalResource or eli:LegalExpression</v>
      </c>
      <c r="F41" s="2" t="str">
        <f t="shared" si="4"/>
        <v>eli:cited_by</v>
      </c>
    </row>
    <row r="42" spans="1:8" ht="25.5">
      <c r="A42" t="s">
        <v>182</v>
      </c>
      <c r="B42" t="s">
        <v>274</v>
      </c>
      <c r="C42" s="2" t="str">
        <f t="shared" si="7"/>
        <v>consolidates</v>
      </c>
      <c r="D42">
        <f t="shared" si="2"/>
        <v>134</v>
      </c>
      <c r="E42" s="2" t="str">
        <f t="shared" si="6"/>
        <v>eli:consolidates MUST be expressed on eli:LegalResource or eli:LegalExpression</v>
      </c>
      <c r="F42" s="2" t="str">
        <f t="shared" si="4"/>
        <v>eli:consolidates</v>
      </c>
      <c r="H42" s="13" t="s">
        <v>222</v>
      </c>
    </row>
    <row r="43" spans="1:8" ht="38.25">
      <c r="A43" t="s">
        <v>183</v>
      </c>
      <c r="B43" t="s">
        <v>274</v>
      </c>
      <c r="C43" s="2" t="str">
        <f t="shared" si="7"/>
        <v>consolidated_by</v>
      </c>
      <c r="D43">
        <f t="shared" si="2"/>
        <v>135</v>
      </c>
      <c r="E43" s="2" t="str">
        <f t="shared" si="6"/>
        <v>eli:consolidated_by MUST be expressed on eli:LegalResource or eli:LegalExpression</v>
      </c>
      <c r="F43" s="2" t="str">
        <f t="shared" si="4"/>
        <v>eli:consolidated_by</v>
      </c>
      <c r="H43" s="13" t="s">
        <v>222</v>
      </c>
    </row>
    <row r="44" spans="1:8" ht="25.5">
      <c r="A44" t="s">
        <v>184</v>
      </c>
      <c r="B44" t="s">
        <v>274</v>
      </c>
      <c r="C44" s="2" t="str">
        <f t="shared" si="7"/>
        <v>transposes</v>
      </c>
      <c r="D44">
        <f t="shared" si="2"/>
        <v>136</v>
      </c>
      <c r="E44" s="2" t="str">
        <f t="shared" si="6"/>
        <v>eli:transposes MUST be expressed on eli:LegalResource or eli:LegalExpression</v>
      </c>
      <c r="F44" s="2" t="str">
        <f t="shared" si="4"/>
        <v>eli:transposes</v>
      </c>
      <c r="H44" s="13" t="s">
        <v>222</v>
      </c>
    </row>
    <row r="45" spans="1:8" ht="25.5">
      <c r="A45" t="s">
        <v>185</v>
      </c>
      <c r="B45" t="s">
        <v>274</v>
      </c>
      <c r="C45" s="2" t="str">
        <f t="shared" si="7"/>
        <v>transposed_by</v>
      </c>
      <c r="D45">
        <f t="shared" si="2"/>
        <v>137</v>
      </c>
      <c r="E45" s="2" t="str">
        <f>CONCATENATE(A45, " MUST be expressed on ", G45)</f>
        <v>eli:transposed_by MUST be expressed on eli:LegalResource</v>
      </c>
      <c r="F45" s="2" t="str">
        <f t="shared" si="4"/>
        <v>eli:transposed_by</v>
      </c>
      <c r="G45" t="s">
        <v>13</v>
      </c>
    </row>
    <row r="46" spans="1:8" ht="25.5">
      <c r="A46" t="s">
        <v>186</v>
      </c>
      <c r="B46" t="s">
        <v>274</v>
      </c>
      <c r="C46" s="2" t="str">
        <f t="shared" si="7"/>
        <v>implements</v>
      </c>
      <c r="D46">
        <f t="shared" si="2"/>
        <v>138</v>
      </c>
      <c r="E46" s="2" t="str">
        <f>CONCATENATE(A46, " MUST be expressed on ", G46)</f>
        <v>eli:implements MUST be expressed on eli:LegalResource</v>
      </c>
      <c r="F46" s="2" t="str">
        <f t="shared" si="4"/>
        <v>eli:implements</v>
      </c>
      <c r="G46" t="s">
        <v>13</v>
      </c>
    </row>
    <row r="47" spans="1:8" ht="25.5">
      <c r="A47" t="s">
        <v>187</v>
      </c>
      <c r="B47" t="s">
        <v>274</v>
      </c>
      <c r="C47" s="2" t="str">
        <f t="shared" si="7"/>
        <v>implemented_by</v>
      </c>
      <c r="D47">
        <f t="shared" si="2"/>
        <v>139</v>
      </c>
      <c r="E47" s="2" t="str">
        <f>CONCATENATE(A47, " MUST be expressed on ", G47)</f>
        <v>eli:implemented_by MUST be expressed on eli:LegalResource</v>
      </c>
      <c r="F47" s="2" t="str">
        <f t="shared" si="4"/>
        <v>eli:implemented_by</v>
      </c>
      <c r="G47" t="s">
        <v>13</v>
      </c>
    </row>
    <row r="48" spans="1:8">
      <c r="A48" t="s">
        <v>188</v>
      </c>
      <c r="B48" t="s">
        <v>274</v>
      </c>
      <c r="C48" s="2" t="str">
        <f t="shared" si="7"/>
        <v>applies</v>
      </c>
      <c r="D48">
        <f t="shared" si="2"/>
        <v>140</v>
      </c>
      <c r="F48" s="2" t="str">
        <f t="shared" si="4"/>
        <v>eli:applies</v>
      </c>
      <c r="H48" s="13" t="s">
        <v>222</v>
      </c>
    </row>
    <row r="49" spans="1:8" ht="25.5">
      <c r="A49" t="s">
        <v>189</v>
      </c>
      <c r="B49" t="s">
        <v>274</v>
      </c>
      <c r="C49" s="2" t="str">
        <f t="shared" si="7"/>
        <v>applied_by</v>
      </c>
      <c r="D49">
        <f t="shared" si="2"/>
        <v>141</v>
      </c>
      <c r="E49" s="2" t="str">
        <f>CONCATENATE(A49, " MUST be expressed on ", G49)</f>
        <v>eli:applied_by MUST be expressed on eli:LegalResource</v>
      </c>
      <c r="F49" s="2" t="str">
        <f t="shared" si="4"/>
        <v>eli:applied_by</v>
      </c>
      <c r="G49" t="s">
        <v>13</v>
      </c>
    </row>
    <row r="50" spans="1:8" ht="25.5">
      <c r="A50" t="s">
        <v>190</v>
      </c>
      <c r="B50" t="s">
        <v>274</v>
      </c>
      <c r="C50" s="2" t="str">
        <f t="shared" si="7"/>
        <v>commences</v>
      </c>
      <c r="D50">
        <f t="shared" si="2"/>
        <v>142</v>
      </c>
      <c r="E50" s="2" t="str">
        <f t="shared" ref="E50:E57" si="8">CONCATENATE(A50, " MUST be expressed on ", "eli:LegalResource or eli:LegalExpression")</f>
        <v>eli:commences MUST be expressed on eli:LegalResource or eli:LegalExpression</v>
      </c>
      <c r="F50" s="2" t="str">
        <f t="shared" si="4"/>
        <v>eli:commences</v>
      </c>
      <c r="H50" s="13" t="s">
        <v>222</v>
      </c>
    </row>
    <row r="51" spans="1:8" ht="38.25">
      <c r="A51" t="s">
        <v>191</v>
      </c>
      <c r="B51" t="s">
        <v>274</v>
      </c>
      <c r="C51" s="2" t="str">
        <f t="shared" si="7"/>
        <v>commenced_by</v>
      </c>
      <c r="D51">
        <f t="shared" si="2"/>
        <v>143</v>
      </c>
      <c r="E51" s="2" t="str">
        <f t="shared" si="8"/>
        <v>eli:commenced_by MUST be expressed on eli:LegalResource or eli:LegalExpression</v>
      </c>
      <c r="F51" s="2" t="str">
        <f t="shared" si="4"/>
        <v>eli:commenced_by</v>
      </c>
      <c r="H51" s="13" t="s">
        <v>222</v>
      </c>
    </row>
    <row r="52" spans="1:8" ht="25.5">
      <c r="A52" t="s">
        <v>192</v>
      </c>
      <c r="B52" t="s">
        <v>274</v>
      </c>
      <c r="C52" s="2" t="str">
        <f t="shared" si="7"/>
        <v>repeals</v>
      </c>
      <c r="D52">
        <f t="shared" si="2"/>
        <v>144</v>
      </c>
      <c r="E52" s="2" t="str">
        <f t="shared" si="8"/>
        <v>eli:repeals MUST be expressed on eli:LegalResource or eli:LegalExpression</v>
      </c>
      <c r="F52" s="2" t="str">
        <f t="shared" si="4"/>
        <v>eli:repeals</v>
      </c>
      <c r="H52" s="13" t="s">
        <v>222</v>
      </c>
    </row>
    <row r="53" spans="1:8" ht="25.5">
      <c r="A53" t="s">
        <v>211</v>
      </c>
      <c r="B53" t="s">
        <v>274</v>
      </c>
      <c r="C53" s="2" t="str">
        <f t="shared" si="7"/>
        <v>repealed_by</v>
      </c>
      <c r="D53">
        <f t="shared" si="2"/>
        <v>145</v>
      </c>
      <c r="E53" s="2" t="str">
        <f t="shared" si="8"/>
        <v>eli:repealed_by MUST be expressed on eli:LegalResource or eli:LegalExpression</v>
      </c>
      <c r="F53" s="2" t="str">
        <f t="shared" si="4"/>
        <v>eli:repealed_by</v>
      </c>
      <c r="H53" s="13" t="s">
        <v>222</v>
      </c>
    </row>
    <row r="54" spans="1:8" ht="25.5">
      <c r="A54" t="s">
        <v>193</v>
      </c>
      <c r="B54" t="s">
        <v>274</v>
      </c>
      <c r="C54" s="2" t="str">
        <f t="shared" si="7"/>
        <v>corrects</v>
      </c>
      <c r="D54">
        <f t="shared" si="2"/>
        <v>146</v>
      </c>
      <c r="E54" s="2" t="str">
        <f t="shared" si="8"/>
        <v>eli:corrects MUST be expressed on eli:LegalResource or eli:LegalExpression</v>
      </c>
      <c r="F54" s="2" t="str">
        <f t="shared" si="4"/>
        <v>eli:corrects</v>
      </c>
      <c r="H54" s="13" t="s">
        <v>222</v>
      </c>
    </row>
    <row r="55" spans="1:8" ht="25.5">
      <c r="A55" t="s">
        <v>194</v>
      </c>
      <c r="B55" t="s">
        <v>274</v>
      </c>
      <c r="C55" s="2" t="str">
        <f t="shared" si="7"/>
        <v>corrected_by</v>
      </c>
      <c r="D55">
        <f t="shared" si="2"/>
        <v>147</v>
      </c>
      <c r="E55" s="2" t="str">
        <f t="shared" si="8"/>
        <v>eli:corrected_by MUST be expressed on eli:LegalResource or eli:LegalExpression</v>
      </c>
      <c r="F55" s="2" t="str">
        <f t="shared" si="4"/>
        <v>eli:corrected_by</v>
      </c>
      <c r="H55" s="13" t="s">
        <v>222</v>
      </c>
    </row>
    <row r="56" spans="1:8" ht="25.5">
      <c r="A56" t="s">
        <v>195</v>
      </c>
      <c r="B56" t="s">
        <v>274</v>
      </c>
      <c r="C56" s="2" t="str">
        <f t="shared" si="7"/>
        <v>amends</v>
      </c>
      <c r="D56">
        <f t="shared" si="2"/>
        <v>148</v>
      </c>
      <c r="E56" s="2" t="str">
        <f t="shared" si="8"/>
        <v>eli:amends MUST be expressed on eli:LegalResource or eli:LegalExpression</v>
      </c>
      <c r="F56" s="2" t="str">
        <f t="shared" si="4"/>
        <v>eli:amends</v>
      </c>
      <c r="H56" s="13" t="s">
        <v>222</v>
      </c>
    </row>
    <row r="57" spans="1:8" ht="25.5">
      <c r="A57" t="s">
        <v>196</v>
      </c>
      <c r="B57" t="s">
        <v>274</v>
      </c>
      <c r="C57" s="2" t="str">
        <f t="shared" si="7"/>
        <v>amended_by</v>
      </c>
      <c r="D57">
        <f t="shared" si="2"/>
        <v>149</v>
      </c>
      <c r="E57" s="2" t="str">
        <f t="shared" si="8"/>
        <v>eli:amended_by MUST be expressed on eli:LegalResource or eli:LegalExpression</v>
      </c>
      <c r="F57" s="2" t="str">
        <f t="shared" si="4"/>
        <v>eli:amended_by</v>
      </c>
      <c r="H57" s="13" t="s">
        <v>222</v>
      </c>
    </row>
    <row r="58" spans="1:8" ht="25.5">
      <c r="A58" t="s">
        <v>197</v>
      </c>
      <c r="B58" t="s">
        <v>274</v>
      </c>
      <c r="C58" s="2" t="str">
        <f t="shared" si="7"/>
        <v>is_another_publication_of</v>
      </c>
      <c r="D58">
        <f t="shared" si="2"/>
        <v>150</v>
      </c>
      <c r="E58" s="2" t="str">
        <f t="shared" ref="E58:E64" si="9">CONCATENATE(A58, " MUST be expressed on ", G58)</f>
        <v>eli:is_another_publication_of MUST be expressed on eli:LegalResource</v>
      </c>
      <c r="F58" s="2" t="str">
        <f t="shared" si="4"/>
        <v>eli:is_another_publication_of</v>
      </c>
      <c r="G58" t="s">
        <v>13</v>
      </c>
    </row>
    <row r="59" spans="1:8" ht="25.5">
      <c r="A59" t="s">
        <v>198</v>
      </c>
      <c r="B59" t="s">
        <v>274</v>
      </c>
      <c r="C59" s="2" t="str">
        <f t="shared" si="7"/>
        <v>has_another_publication</v>
      </c>
      <c r="D59">
        <f t="shared" si="2"/>
        <v>151</v>
      </c>
      <c r="E59" s="2" t="str">
        <f t="shared" si="9"/>
        <v>eli:has_another_publication MUST be expressed on eli:LegalResource</v>
      </c>
      <c r="F59" s="2" t="str">
        <f t="shared" si="4"/>
        <v>eli:has_another_publication</v>
      </c>
      <c r="G59" t="s">
        <v>13</v>
      </c>
    </row>
    <row r="60" spans="1:8" ht="25.5">
      <c r="A60" t="s">
        <v>38</v>
      </c>
      <c r="B60" t="s">
        <v>274</v>
      </c>
      <c r="C60" s="2" t="str">
        <f t="shared" si="7"/>
        <v>language</v>
      </c>
      <c r="D60">
        <f t="shared" si="2"/>
        <v>152</v>
      </c>
      <c r="E60" s="2" t="str">
        <f t="shared" si="9"/>
        <v>eli:language MUST be expressed on eli:LegalExpression</v>
      </c>
      <c r="F60" s="2" t="str">
        <f t="shared" si="3"/>
        <v>eli:language</v>
      </c>
      <c r="G60" t="s">
        <v>15</v>
      </c>
    </row>
    <row r="61" spans="1:8" ht="25.5">
      <c r="A61" t="s">
        <v>39</v>
      </c>
      <c r="B61" t="s">
        <v>274</v>
      </c>
      <c r="C61" s="2" t="str">
        <f t="shared" si="7"/>
        <v>title</v>
      </c>
      <c r="D61">
        <f t="shared" si="2"/>
        <v>153</v>
      </c>
      <c r="E61" s="2" t="str">
        <f t="shared" si="9"/>
        <v>eli:title MUST be expressed on eli:LegalExpression</v>
      </c>
      <c r="F61" s="2" t="str">
        <f t="shared" si="3"/>
        <v>eli:title</v>
      </c>
      <c r="G61" t="s">
        <v>15</v>
      </c>
    </row>
    <row r="62" spans="1:8" ht="25.5">
      <c r="A62" t="s">
        <v>199</v>
      </c>
      <c r="B62" t="s">
        <v>274</v>
      </c>
      <c r="C62" s="2" t="str">
        <f t="shared" si="7"/>
        <v>title_short</v>
      </c>
      <c r="D62">
        <f t="shared" si="2"/>
        <v>154</v>
      </c>
      <c r="E62" s="2" t="str">
        <f t="shared" si="9"/>
        <v>eli:title_short MUST be expressed on eli:LegalExpression</v>
      </c>
      <c r="F62" s="2" t="str">
        <f t="shared" si="3"/>
        <v>eli:title_short</v>
      </c>
      <c r="G62" t="s">
        <v>15</v>
      </c>
    </row>
    <row r="63" spans="1:8" ht="25.5">
      <c r="A63" t="s">
        <v>200</v>
      </c>
      <c r="B63" t="s">
        <v>274</v>
      </c>
      <c r="C63" s="2" t="str">
        <f t="shared" si="7"/>
        <v>title_alternative</v>
      </c>
      <c r="D63">
        <f t="shared" si="2"/>
        <v>155</v>
      </c>
      <c r="E63" s="2" t="str">
        <f t="shared" si="9"/>
        <v>eli:title_alternative MUST be expressed on eli:LegalExpression</v>
      </c>
      <c r="F63" s="2" t="str">
        <f t="shared" si="3"/>
        <v>eli:title_alternative</v>
      </c>
      <c r="G63" t="s">
        <v>15</v>
      </c>
    </row>
    <row r="64" spans="1:8" ht="25.5">
      <c r="A64" t="s">
        <v>44</v>
      </c>
      <c r="B64" t="s">
        <v>274</v>
      </c>
      <c r="C64" s="2" t="str">
        <f t="shared" si="7"/>
        <v>format</v>
      </c>
      <c r="D64">
        <f t="shared" si="2"/>
        <v>156</v>
      </c>
      <c r="E64" s="2" t="str">
        <f t="shared" si="9"/>
        <v>eli:format MUST be expressed on eli:Format</v>
      </c>
      <c r="F64" s="2" t="str">
        <f t="shared" si="3"/>
        <v>eli:format</v>
      </c>
      <c r="G64" t="s">
        <v>17</v>
      </c>
    </row>
    <row r="65" spans="1:8" ht="25.5">
      <c r="A65" t="s">
        <v>47</v>
      </c>
      <c r="B65" t="s">
        <v>274</v>
      </c>
      <c r="C65" s="2" t="str">
        <f t="shared" si="7"/>
        <v>version_date</v>
      </c>
      <c r="D65">
        <f t="shared" si="2"/>
        <v>157</v>
      </c>
      <c r="E65" s="2" t="str">
        <f>CONCATENATE(A65, " MUST be expressed on ", "eli:LegalResource or eli:LegalExpression")</f>
        <v>eli:version_date MUST be expressed on eli:LegalResource or eli:LegalExpression</v>
      </c>
      <c r="F65" s="2" t="str">
        <f t="shared" si="3"/>
        <v>eli:version_date</v>
      </c>
      <c r="G65" s="2"/>
      <c r="H65" s="13" t="s">
        <v>222</v>
      </c>
    </row>
    <row r="66" spans="1:8" ht="25.5">
      <c r="A66" t="s">
        <v>54</v>
      </c>
      <c r="B66" t="s">
        <v>274</v>
      </c>
      <c r="C66" s="2" t="str">
        <f t="shared" si="7"/>
        <v>rights</v>
      </c>
      <c r="D66">
        <f t="shared" si="2"/>
        <v>158</v>
      </c>
      <c r="E66" s="2" t="str">
        <f t="shared" ref="E66:E71" si="10">CONCATENATE(A66, " MUST be expressed on ", G66)</f>
        <v>eli:rights MUST be expressed on eli:Format</v>
      </c>
      <c r="F66" s="2" t="str">
        <f t="shared" si="3"/>
        <v>eli:rights</v>
      </c>
      <c r="G66" t="s">
        <v>17</v>
      </c>
    </row>
    <row r="67" spans="1:8" ht="25.5">
      <c r="A67" t="s">
        <v>202</v>
      </c>
      <c r="B67" t="s">
        <v>274</v>
      </c>
      <c r="C67" s="2" t="str">
        <f t="shared" si="7"/>
        <v>license</v>
      </c>
      <c r="D67">
        <f t="shared" si="2"/>
        <v>159</v>
      </c>
      <c r="E67" s="2" t="str">
        <f t="shared" si="10"/>
        <v>eli:license MUST be expressed on eli:Format</v>
      </c>
      <c r="F67" s="2" t="str">
        <f t="shared" si="3"/>
        <v>eli:license</v>
      </c>
      <c r="G67" t="s">
        <v>17</v>
      </c>
    </row>
    <row r="68" spans="1:8" ht="25.5">
      <c r="A68" s="2" t="s">
        <v>21</v>
      </c>
      <c r="B68" t="s">
        <v>274</v>
      </c>
      <c r="C68" s="2" t="str">
        <f t="shared" si="7"/>
        <v>legal_value</v>
      </c>
      <c r="D68">
        <f t="shared" si="2"/>
        <v>160</v>
      </c>
      <c r="E68" s="2" t="str">
        <f t="shared" si="10"/>
        <v>eli:legal_value MUST be expressed on eli:Format</v>
      </c>
      <c r="F68" s="2" t="str">
        <f t="shared" si="3"/>
        <v>eli:legal_value</v>
      </c>
      <c r="G68" t="s">
        <v>17</v>
      </c>
    </row>
    <row r="69" spans="1:8" ht="25.5">
      <c r="A69" t="s">
        <v>64</v>
      </c>
      <c r="B69" t="s">
        <v>274</v>
      </c>
      <c r="C69" s="2" t="str">
        <f t="shared" si="7"/>
        <v>published_in</v>
      </c>
      <c r="D69">
        <f t="shared" si="2"/>
        <v>161</v>
      </c>
      <c r="E69" s="2" t="str">
        <f t="shared" si="10"/>
        <v>eli:published_in MUST be expressed on eli:Format</v>
      </c>
      <c r="F69" s="2" t="str">
        <f t="shared" si="3"/>
        <v>eli:published_in</v>
      </c>
      <c r="G69" t="s">
        <v>17</v>
      </c>
    </row>
    <row r="70" spans="1:8" ht="25.5">
      <c r="A70" t="s">
        <v>65</v>
      </c>
      <c r="B70" t="s">
        <v>274</v>
      </c>
      <c r="C70" s="2" t="str">
        <f t="shared" si="7"/>
        <v>published_in_format</v>
      </c>
      <c r="D70">
        <f t="shared" si="2"/>
        <v>162</v>
      </c>
      <c r="E70" s="2" t="str">
        <f t="shared" si="10"/>
        <v>eli:published_in_format MUST be expressed on eli:Format</v>
      </c>
      <c r="F70" s="2" t="str">
        <f t="shared" si="3"/>
        <v>eli:published_in_format</v>
      </c>
      <c r="G70" t="s">
        <v>17</v>
      </c>
    </row>
    <row r="71" spans="1:8" ht="25.5">
      <c r="A71" t="s">
        <v>201</v>
      </c>
      <c r="B71" t="s">
        <v>274</v>
      </c>
      <c r="C71" s="2" t="str">
        <f t="shared" si="7"/>
        <v>publishes</v>
      </c>
      <c r="D71">
        <f t="shared" si="2"/>
        <v>163</v>
      </c>
      <c r="E71" s="2" t="str">
        <f t="shared" si="10"/>
        <v>eli:publishes MUST be expressed on eli:Format</v>
      </c>
      <c r="F71" s="2" t="str">
        <f t="shared" si="3"/>
        <v>eli:publishes</v>
      </c>
      <c r="G71" t="s">
        <v>17</v>
      </c>
    </row>
    <row r="72" spans="1:8" ht="25.5">
      <c r="A72" t="s">
        <v>66</v>
      </c>
      <c r="B72" t="s">
        <v>274</v>
      </c>
      <c r="C72" s="2" t="str">
        <f t="shared" si="7"/>
        <v>publisher</v>
      </c>
      <c r="D72">
        <f t="shared" si="2"/>
        <v>164</v>
      </c>
      <c r="E72" s="2" t="str">
        <f>CONCATENATE(A72, " MUST be expressed on ", "eli:LegalExpression or eli:Format")</f>
        <v>eli:publisher MUST be expressed on eli:LegalExpression or eli:Format</v>
      </c>
      <c r="F72" s="2" t="str">
        <f t="shared" si="3"/>
        <v>eli:publisher</v>
      </c>
      <c r="G72" s="2"/>
      <c r="H72" s="14" t="s">
        <v>232</v>
      </c>
    </row>
    <row r="73" spans="1:8" ht="25.5">
      <c r="A73" t="s">
        <v>67</v>
      </c>
      <c r="B73" t="s">
        <v>274</v>
      </c>
      <c r="C73" s="2" t="str">
        <f t="shared" si="7"/>
        <v>publisher_agent</v>
      </c>
      <c r="D73">
        <f t="shared" si="2"/>
        <v>165</v>
      </c>
      <c r="E73" s="2" t="str">
        <f>CONCATENATE(A73, " MUST be expressed on ", "eli:LegalExpression or eli:Format")</f>
        <v>eli:publisher_agent MUST be expressed on eli:LegalExpression or eli:Format</v>
      </c>
      <c r="F73" s="2" t="str">
        <f t="shared" si="3"/>
        <v>eli:publisher_agent</v>
      </c>
      <c r="G73" s="2"/>
      <c r="H73" s="14" t="s">
        <v>232</v>
      </c>
    </row>
    <row r="74" spans="1:8" ht="25.5">
      <c r="A74" t="s">
        <v>68</v>
      </c>
      <c r="B74" t="s">
        <v>274</v>
      </c>
      <c r="C74" s="2" t="str">
        <f t="shared" si="7"/>
        <v>rightsholder</v>
      </c>
      <c r="D74">
        <f t="shared" si="2"/>
        <v>166</v>
      </c>
      <c r="E74" s="2" t="str">
        <f>CONCATENATE(A74, " MUST be expressed on ", G74)</f>
        <v>eli:rightsholder MUST be expressed on eli:Format</v>
      </c>
      <c r="F74" s="2" t="str">
        <f t="shared" si="3"/>
        <v>eli:rightsholder</v>
      </c>
      <c r="G74" t="s">
        <v>17</v>
      </c>
    </row>
    <row r="75" spans="1:8" ht="25.5">
      <c r="A75" t="s">
        <v>69</v>
      </c>
      <c r="B75" t="s">
        <v>274</v>
      </c>
      <c r="C75" s="2" t="str">
        <f t="shared" si="7"/>
        <v>rightsholder_agent</v>
      </c>
      <c r="D75">
        <f t="shared" ref="D75:D76" si="11">D74+1</f>
        <v>167</v>
      </c>
      <c r="E75" s="2" t="str">
        <f>CONCATENATE(A75, " MUST be expressed on ", G75)</f>
        <v>eli:rightsholder_agent MUST be expressed on eli:Format</v>
      </c>
      <c r="F75" s="2" t="str">
        <f t="shared" si="3"/>
        <v>eli:rightsholder_agent</v>
      </c>
      <c r="G75" t="s">
        <v>17</v>
      </c>
    </row>
    <row r="76" spans="1:8" ht="25.5">
      <c r="A76" t="s">
        <v>174</v>
      </c>
      <c r="B76" t="s">
        <v>274</v>
      </c>
      <c r="C76" s="2" t="str">
        <f t="shared" si="7"/>
        <v>version</v>
      </c>
      <c r="D76">
        <f t="shared" si="11"/>
        <v>168</v>
      </c>
      <c r="E76" s="2" t="str">
        <f>CONCATENATE(A76, " MUST be expressed on ", "eli:LegalResource or eli:LegalExpression")</f>
        <v>eli:version MUST be expressed on eli:LegalResource or eli:LegalExpression</v>
      </c>
      <c r="F76" s="2" t="str">
        <f t="shared" si="3"/>
        <v>eli:version</v>
      </c>
      <c r="H76" s="13" t="s">
        <v>222</v>
      </c>
    </row>
  </sheetData>
  <hyperlinks>
    <hyperlink ref="C2" r:id="rId1"/>
    <hyperlink ref="C4" r:id="rId2" display="http://data.europa.eu/eli/shapes"/>
    <hyperlink ref="C8" r:id="rId3"/>
    <hyperlink ref="E8" r:id="rId4"/>
    <hyperlink ref="B1" r:id="rId5"/>
  </hyperlinks>
  <pageMargins left="0.7" right="0.7" top="0.75" bottom="0.75" header="0.3" footer="0.3"/>
  <pageSetup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5"/>
  <sheetViews>
    <sheetView tabSelected="1" workbookViewId="0">
      <pane xSplit="3" ySplit="9" topLeftCell="D31" activePane="bottomRight" state="frozen"/>
      <selection pane="topRight" activeCell="D1" sqref="D1"/>
      <selection pane="bottomLeft" activeCell="A7" sqref="A7"/>
      <selection pane="bottomRight" activeCell="G79" sqref="G79"/>
    </sheetView>
  </sheetViews>
  <sheetFormatPr baseColWidth="10" defaultRowHeight="12.75"/>
  <cols>
    <col min="2" max="2" width="32" customWidth="1"/>
    <col min="3" max="3" width="31.28515625" customWidth="1"/>
    <col min="4" max="4" width="21.7109375" customWidth="1"/>
    <col min="5" max="5" width="19.7109375" customWidth="1"/>
    <col min="6" max="6" width="36.5703125" customWidth="1"/>
    <col min="7" max="7" width="29.42578125" style="2" customWidth="1"/>
    <col min="8" max="8" width="24.42578125" customWidth="1"/>
    <col min="9" max="9" width="33.7109375" style="2" customWidth="1"/>
    <col min="10" max="10" width="21" customWidth="1"/>
    <col min="11" max="11" width="20.28515625" customWidth="1"/>
    <col min="12" max="12" width="45.85546875" customWidth="1"/>
    <col min="13" max="13" width="52.7109375" customWidth="1"/>
  </cols>
  <sheetData>
    <row r="1" spans="1:13">
      <c r="A1" t="s">
        <v>0</v>
      </c>
      <c r="B1" s="6" t="s">
        <v>136</v>
      </c>
      <c r="C1" s="9"/>
      <c r="D1" s="6"/>
      <c r="E1" s="6"/>
      <c r="L1" s="2"/>
    </row>
    <row r="2" spans="1:13">
      <c r="A2" t="s">
        <v>1</v>
      </c>
      <c r="B2" t="s">
        <v>2</v>
      </c>
      <c r="C2" s="2" t="s">
        <v>3</v>
      </c>
      <c r="G2" s="3"/>
      <c r="L2" s="2"/>
    </row>
    <row r="3" spans="1:13">
      <c r="A3" t="s">
        <v>1</v>
      </c>
      <c r="B3" t="s">
        <v>4</v>
      </c>
      <c r="C3" s="2" t="s">
        <v>5</v>
      </c>
      <c r="L3" s="2"/>
    </row>
    <row r="4" spans="1:13">
      <c r="A4" t="s">
        <v>1</v>
      </c>
      <c r="B4" t="s">
        <v>6</v>
      </c>
      <c r="C4" s="2" t="s">
        <v>7</v>
      </c>
      <c r="G4" s="4"/>
      <c r="L4" s="2"/>
    </row>
    <row r="5" spans="1:13">
      <c r="A5" t="s">
        <v>1</v>
      </c>
      <c r="B5" t="s">
        <v>229</v>
      </c>
      <c r="C5" s="2" t="s">
        <v>230</v>
      </c>
      <c r="G5" s="4"/>
      <c r="L5" s="2"/>
    </row>
    <row r="6" spans="1:13">
      <c r="A6" s="19" t="s">
        <v>271</v>
      </c>
      <c r="B6" s="20"/>
      <c r="C6" s="21"/>
      <c r="D6" s="21"/>
      <c r="E6" s="22"/>
      <c r="F6" s="20"/>
      <c r="G6" s="20"/>
      <c r="I6"/>
    </row>
    <row r="7" spans="1:13">
      <c r="C7" s="2"/>
      <c r="G7" s="4"/>
      <c r="L7" s="2"/>
    </row>
    <row r="8" spans="1:13" s="15" customFormat="1" ht="54" customHeight="1">
      <c r="A8" s="16" t="s">
        <v>249</v>
      </c>
      <c r="B8" s="16" t="s">
        <v>250</v>
      </c>
      <c r="C8" s="16" t="s">
        <v>251</v>
      </c>
      <c r="D8" s="16" t="s">
        <v>252</v>
      </c>
      <c r="E8" s="16" t="s">
        <v>253</v>
      </c>
      <c r="F8" s="16" t="s">
        <v>254</v>
      </c>
      <c r="G8" s="16" t="s">
        <v>255</v>
      </c>
      <c r="H8" s="16" t="s">
        <v>262</v>
      </c>
      <c r="I8" s="16" t="s">
        <v>263</v>
      </c>
      <c r="J8" s="16" t="s">
        <v>258</v>
      </c>
      <c r="K8" s="16" t="s">
        <v>259</v>
      </c>
      <c r="L8" s="16" t="s">
        <v>260</v>
      </c>
      <c r="M8" s="16" t="s">
        <v>261</v>
      </c>
    </row>
    <row r="9" spans="1:13">
      <c r="A9" s="1" t="s">
        <v>8</v>
      </c>
      <c r="B9" s="1" t="s">
        <v>224</v>
      </c>
      <c r="C9" s="5" t="s">
        <v>19</v>
      </c>
      <c r="D9" s="1" t="s">
        <v>9</v>
      </c>
      <c r="E9" s="1" t="s">
        <v>27</v>
      </c>
      <c r="F9" s="1" t="s">
        <v>41</v>
      </c>
      <c r="G9" s="5" t="s">
        <v>234</v>
      </c>
      <c r="H9" s="5" t="s">
        <v>31</v>
      </c>
      <c r="I9" s="5" t="s">
        <v>210</v>
      </c>
      <c r="J9" s="5" t="s">
        <v>12</v>
      </c>
      <c r="K9" s="5" t="s">
        <v>52</v>
      </c>
      <c r="L9" s="5" t="s">
        <v>20</v>
      </c>
      <c r="M9" s="7" t="s">
        <v>43</v>
      </c>
    </row>
    <row r="10" spans="1:13" ht="25.5">
      <c r="A10" t="s">
        <v>100</v>
      </c>
      <c r="B10" t="s">
        <v>29</v>
      </c>
      <c r="C10" s="2" t="str">
        <f>B10</f>
        <v>eli:is_realized_by</v>
      </c>
      <c r="D10" t="s">
        <v>275</v>
      </c>
      <c r="E10" t="s">
        <v>28</v>
      </c>
      <c r="F10" t="str">
        <f>CONCATENATE("Range of """,B10,"""")</f>
        <v>Range of "eli:is_realized_by"</v>
      </c>
      <c r="G10" s="2" t="str">
        <f>CONCATENATE(B10, " SHOULD have an ", H10," as value")</f>
        <v>eli:is_realized_by SHOULD have an eli:LegalExpression as value</v>
      </c>
      <c r="H10" t="s">
        <v>15</v>
      </c>
      <c r="J10" t="s">
        <v>24</v>
      </c>
      <c r="L10" s="2"/>
    </row>
    <row r="11" spans="1:13" ht="25.5">
      <c r="A11" t="s">
        <v>101</v>
      </c>
      <c r="B11" t="s">
        <v>32</v>
      </c>
      <c r="C11" s="2" t="str">
        <f t="shared" ref="C11:C42" si="0">B11</f>
        <v>eli:realizes</v>
      </c>
      <c r="D11" t="s">
        <v>275</v>
      </c>
      <c r="E11" t="s">
        <v>33</v>
      </c>
      <c r="F11" t="str">
        <f t="shared" ref="F11:F77" si="1">CONCATENATE("Range of """,B11,"""")</f>
        <v>Range of "eli:realizes"</v>
      </c>
      <c r="G11" s="2" t="str">
        <f>CONCATENATE(B11, " MUST have an ", H11," as value")</f>
        <v>eli:realizes MUST have an eli:LegalResource as value</v>
      </c>
      <c r="H11" t="s">
        <v>13</v>
      </c>
      <c r="J11" t="s">
        <v>24</v>
      </c>
      <c r="L11" s="2"/>
    </row>
    <row r="12" spans="1:13" ht="25.5">
      <c r="A12" t="s">
        <v>102</v>
      </c>
      <c r="B12" t="s">
        <v>35</v>
      </c>
      <c r="C12" s="2" t="str">
        <f t="shared" si="0"/>
        <v>eli:is_embodied_by</v>
      </c>
      <c r="D12" t="s">
        <v>275</v>
      </c>
      <c r="E12" t="s">
        <v>28</v>
      </c>
      <c r="F12" t="str">
        <f t="shared" si="1"/>
        <v>Range of "eli:is_embodied_by"</v>
      </c>
      <c r="G12" s="2" t="str">
        <f>CONCATENATE(B12, " SHOULD have an ", H12," as value")</f>
        <v>eli:is_embodied_by SHOULD have an eli:Format as value</v>
      </c>
      <c r="H12" t="s">
        <v>17</v>
      </c>
      <c r="J12" t="s">
        <v>24</v>
      </c>
      <c r="L12" s="2"/>
    </row>
    <row r="13" spans="1:13" ht="25.5">
      <c r="A13" t="s">
        <v>103</v>
      </c>
      <c r="B13" t="s">
        <v>36</v>
      </c>
      <c r="C13" s="2" t="str">
        <f t="shared" si="0"/>
        <v>eli:embodies</v>
      </c>
      <c r="D13" t="s">
        <v>275</v>
      </c>
      <c r="E13" t="s">
        <v>33</v>
      </c>
      <c r="F13" t="str">
        <f t="shared" si="1"/>
        <v>Range of "eli:embodies"</v>
      </c>
      <c r="G13" s="2" t="str">
        <f>CONCATENATE(B13, " MUST have an ", H13," as value")</f>
        <v>eli:embodies MUST have an eli:LegalExpression as value</v>
      </c>
      <c r="H13" t="s">
        <v>15</v>
      </c>
      <c r="J13" t="s">
        <v>24</v>
      </c>
      <c r="L13" s="2"/>
    </row>
    <row r="14" spans="1:13" ht="25.5">
      <c r="A14" t="s">
        <v>104</v>
      </c>
      <c r="B14" t="s">
        <v>37</v>
      </c>
      <c r="C14" s="2" t="str">
        <f t="shared" si="0"/>
        <v>eli:type_document</v>
      </c>
      <c r="D14" t="s">
        <v>275</v>
      </c>
      <c r="E14" t="s">
        <v>33</v>
      </c>
      <c r="F14" t="str">
        <f t="shared" si="1"/>
        <v>Range of "eli:type_document"</v>
      </c>
      <c r="G14" s="2" t="str">
        <f>CONCATENATE(B14, " MUST have an IRI value")</f>
        <v>eli:type_document MUST have an IRI value</v>
      </c>
      <c r="J14" t="s">
        <v>24</v>
      </c>
      <c r="L14" s="2"/>
    </row>
    <row r="15" spans="1:13" ht="45" customHeight="1">
      <c r="A15" t="s">
        <v>105</v>
      </c>
      <c r="B15" t="s">
        <v>38</v>
      </c>
      <c r="C15" s="2" t="str">
        <f t="shared" si="0"/>
        <v>eli:language</v>
      </c>
      <c r="D15" t="s">
        <v>275</v>
      </c>
      <c r="E15" t="s">
        <v>33</v>
      </c>
      <c r="F15" t="str">
        <f t="shared" si="1"/>
        <v>Range of "eli:language"</v>
      </c>
      <c r="G15" s="2" t="str">
        <f>CONCATENATE(B15, " MUST have an IRI value starting with ", M15)</f>
        <v>eli:language MUST have an IRI value starting with "^http://publications.europa.eu/resource/authority/language/(.*)"</v>
      </c>
      <c r="J15" t="s">
        <v>24</v>
      </c>
      <c r="L15" s="2"/>
      <c r="M15" t="s">
        <v>264</v>
      </c>
    </row>
    <row r="16" spans="1:13" ht="25.5">
      <c r="A16" t="s">
        <v>106</v>
      </c>
      <c r="B16" t="s">
        <v>39</v>
      </c>
      <c r="C16" s="2" t="str">
        <f t="shared" si="0"/>
        <v>eli:title</v>
      </c>
      <c r="D16" t="s">
        <v>275</v>
      </c>
      <c r="E16" t="s">
        <v>28</v>
      </c>
      <c r="F16" t="str">
        <f t="shared" si="1"/>
        <v>Range of "eli:title"</v>
      </c>
      <c r="G16" s="2" t="str">
        <f>CONCATENATE(B16, " SHOULD have a literal value with datatype ", K16)</f>
        <v>eli:title SHOULD have a literal value with datatype xsd:string</v>
      </c>
      <c r="J16" t="s">
        <v>40</v>
      </c>
      <c r="K16" t="s">
        <v>62</v>
      </c>
      <c r="L16" s="2"/>
    </row>
    <row r="17" spans="1:13" ht="38.25">
      <c r="A17" t="s">
        <v>107</v>
      </c>
      <c r="B17" t="s">
        <v>199</v>
      </c>
      <c r="C17" s="2" t="str">
        <f t="shared" si="0"/>
        <v>eli:title_short</v>
      </c>
      <c r="D17" t="s">
        <v>275</v>
      </c>
      <c r="E17" t="s">
        <v>28</v>
      </c>
      <c r="F17" t="str">
        <f t="shared" si="1"/>
        <v>Range of "eli:title_short"</v>
      </c>
      <c r="G17" s="2" t="str">
        <f>CONCATENATE(B17, " SHOULD have a literal value with datatype ", K17)</f>
        <v>eli:title_short SHOULD have a literal value with datatype xsd:string</v>
      </c>
      <c r="J17" t="s">
        <v>40</v>
      </c>
      <c r="K17" t="s">
        <v>62</v>
      </c>
      <c r="L17" s="2"/>
    </row>
    <row r="18" spans="1:13" ht="38.25">
      <c r="A18" t="s">
        <v>108</v>
      </c>
      <c r="B18" t="s">
        <v>200</v>
      </c>
      <c r="C18" s="2" t="str">
        <f t="shared" si="0"/>
        <v>eli:title_alternative</v>
      </c>
      <c r="D18" t="s">
        <v>275</v>
      </c>
      <c r="E18" t="s">
        <v>28</v>
      </c>
      <c r="F18" t="str">
        <f t="shared" si="1"/>
        <v>Range of "eli:title_alternative"</v>
      </c>
      <c r="G18" s="2" t="str">
        <f>CONCATENATE(B18, " SHOULD have a literal value with datatype ", K18)</f>
        <v>eli:title_alternative SHOULD have a literal value with datatype xsd:string</v>
      </c>
      <c r="J18" t="s">
        <v>40</v>
      </c>
      <c r="K18" t="s">
        <v>62</v>
      </c>
      <c r="L18" s="2"/>
    </row>
    <row r="19" spans="1:13" ht="51">
      <c r="A19" t="s">
        <v>109</v>
      </c>
      <c r="B19" t="s">
        <v>44</v>
      </c>
      <c r="C19" s="2" t="str">
        <f t="shared" si="0"/>
        <v>eli:format</v>
      </c>
      <c r="D19" t="s">
        <v>275</v>
      </c>
      <c r="E19" t="s">
        <v>33</v>
      </c>
      <c r="F19" t="str">
        <f t="shared" si="1"/>
        <v>Range of "eli:format"</v>
      </c>
      <c r="G19" s="2" t="str">
        <f>CONCATENATE(B19, " MUST have an IRI value starting with ", M19)</f>
        <v>eli:format MUST have an IRI value starting with "^http://www.iana.org/assignments/media-types/(.*)"</v>
      </c>
      <c r="J19" t="s">
        <v>24</v>
      </c>
      <c r="L19" s="2"/>
      <c r="M19" t="s">
        <v>267</v>
      </c>
    </row>
    <row r="20" spans="1:13" ht="31.5" customHeight="1">
      <c r="A20" t="s">
        <v>110</v>
      </c>
      <c r="B20" t="s">
        <v>45</v>
      </c>
      <c r="C20" s="2" t="str">
        <f t="shared" si="0"/>
        <v>eli:uri_schema</v>
      </c>
      <c r="D20" t="s">
        <v>275</v>
      </c>
      <c r="E20" t="s">
        <v>28</v>
      </c>
      <c r="F20" t="str">
        <f t="shared" si="1"/>
        <v>Range of "eli:uri_schema"</v>
      </c>
      <c r="G20" s="2" t="str">
        <f>CONCATENATE(B20, " SHOULD have an IRI value")</f>
        <v>eli:uri_schema SHOULD have an IRI value</v>
      </c>
      <c r="J20" t="s">
        <v>24</v>
      </c>
      <c r="L20" s="2"/>
    </row>
    <row r="21" spans="1:13" ht="38.25">
      <c r="A21" t="s">
        <v>111</v>
      </c>
      <c r="B21" t="s">
        <v>47</v>
      </c>
      <c r="C21" s="2" t="str">
        <f t="shared" si="0"/>
        <v>eli:version_date</v>
      </c>
      <c r="D21" t="s">
        <v>275</v>
      </c>
      <c r="E21" t="s">
        <v>33</v>
      </c>
      <c r="F21" t="str">
        <f t="shared" si="1"/>
        <v>Range of "eli:version_date"</v>
      </c>
      <c r="G21" s="2" t="str">
        <f>CONCATENATE(B21, " MUST have a literal value with datatype ", K21)</f>
        <v>eli:version_date MUST have a literal value with datatype xsd:date</v>
      </c>
      <c r="J21" t="s">
        <v>40</v>
      </c>
      <c r="K21" t="s">
        <v>59</v>
      </c>
      <c r="L21" s="2"/>
    </row>
    <row r="22" spans="1:13" ht="38.25">
      <c r="A22" t="s">
        <v>112</v>
      </c>
      <c r="B22" t="s">
        <v>48</v>
      </c>
      <c r="C22" s="2" t="str">
        <f t="shared" si="0"/>
        <v>eli:date_document</v>
      </c>
      <c r="D22" t="s">
        <v>275</v>
      </c>
      <c r="E22" t="s">
        <v>33</v>
      </c>
      <c r="F22" t="str">
        <f t="shared" si="1"/>
        <v>Range of "eli:date_document"</v>
      </c>
      <c r="G22" s="2" t="str">
        <f>CONCATENATE(B22, " MUST have a literal value with datatype ", K22)</f>
        <v>eli:date_document MUST have a literal value with datatype xsd:date</v>
      </c>
      <c r="J22" t="s">
        <v>40</v>
      </c>
      <c r="K22" t="s">
        <v>59</v>
      </c>
      <c r="L22" s="2"/>
    </row>
    <row r="23" spans="1:13" ht="38.25">
      <c r="A23" t="s">
        <v>113</v>
      </c>
      <c r="B23" t="s">
        <v>49</v>
      </c>
      <c r="C23" s="2" t="str">
        <f t="shared" si="0"/>
        <v>eli:date_publication</v>
      </c>
      <c r="D23" t="s">
        <v>275</v>
      </c>
      <c r="E23" t="s">
        <v>33</v>
      </c>
      <c r="F23" t="str">
        <f t="shared" si="1"/>
        <v>Range of "eli:date_publication"</v>
      </c>
      <c r="G23" s="2" t="str">
        <f>CONCATENATE(B23, " MUST have a literal value with datatype ", K23)</f>
        <v>eli:date_publication MUST have a literal value with datatype xsd:date</v>
      </c>
      <c r="J23" t="s">
        <v>40</v>
      </c>
      <c r="K23" t="s">
        <v>59</v>
      </c>
      <c r="L23" s="2"/>
    </row>
    <row r="24" spans="1:13" ht="51">
      <c r="A24" t="s">
        <v>114</v>
      </c>
      <c r="B24" t="s">
        <v>50</v>
      </c>
      <c r="C24" s="2" t="str">
        <f t="shared" si="0"/>
        <v>eli:in_force</v>
      </c>
      <c r="D24" t="s">
        <v>275</v>
      </c>
      <c r="E24" t="s">
        <v>33</v>
      </c>
      <c r="F24" t="str">
        <f t="shared" si="1"/>
        <v>Range of "eli:in_force"</v>
      </c>
      <c r="G24" s="2" t="str">
        <f>CONCATENATE(B24, " MUST have an IRI value in ", L24)</f>
        <v>eli:in_force MUST have an IRI value in ( eli:InForce-inForce eli:InForce-partiallyInForce eli:InForce-notInForce )</v>
      </c>
      <c r="J24" t="s">
        <v>24</v>
      </c>
      <c r="L24" s="2" t="s">
        <v>272</v>
      </c>
    </row>
    <row r="25" spans="1:13" ht="38.25">
      <c r="A25" t="s">
        <v>115</v>
      </c>
      <c r="B25" t="s">
        <v>135</v>
      </c>
      <c r="C25" s="2" t="str">
        <f t="shared" si="0"/>
        <v>eli:first_date_entry_in_force</v>
      </c>
      <c r="D25" t="s">
        <v>275</v>
      </c>
      <c r="E25" t="s">
        <v>33</v>
      </c>
      <c r="F25" t="str">
        <f t="shared" si="1"/>
        <v>Range of "eli:first_date_entry_in_force"</v>
      </c>
      <c r="G25" s="2" t="str">
        <f>CONCATENATE(B25, " MUST have a literal value with datatype ", K25)</f>
        <v>eli:first_date_entry_in_force MUST have a literal value with datatype xsd:date</v>
      </c>
      <c r="J25" t="s">
        <v>40</v>
      </c>
      <c r="K25" t="s">
        <v>59</v>
      </c>
      <c r="L25" s="2"/>
    </row>
    <row r="26" spans="1:13" ht="38.25">
      <c r="A26" t="s">
        <v>116</v>
      </c>
      <c r="B26" t="s">
        <v>53</v>
      </c>
      <c r="C26" s="2" t="str">
        <f t="shared" si="0"/>
        <v>eli:date_no_longer_in_force</v>
      </c>
      <c r="D26" t="s">
        <v>275</v>
      </c>
      <c r="E26" t="s">
        <v>33</v>
      </c>
      <c r="F26" t="str">
        <f t="shared" si="1"/>
        <v>Range of "eli:date_no_longer_in_force"</v>
      </c>
      <c r="G26" s="2" t="str">
        <f>CONCATENATE(B26, " MUST have a literal value with datatype ", K26)</f>
        <v>eli:date_no_longer_in_force MUST have a literal value with datatype xsd:date</v>
      </c>
      <c r="J26" t="s">
        <v>40</v>
      </c>
      <c r="K26" t="s">
        <v>59</v>
      </c>
      <c r="L26" s="2"/>
    </row>
    <row r="27" spans="1:13" ht="25.5">
      <c r="A27" t="s">
        <v>117</v>
      </c>
      <c r="B27" t="s">
        <v>54</v>
      </c>
      <c r="C27" s="2" t="str">
        <f t="shared" si="0"/>
        <v>eli:rights</v>
      </c>
      <c r="D27" t="s">
        <v>275</v>
      </c>
      <c r="E27" t="s">
        <v>33</v>
      </c>
      <c r="F27" t="str">
        <f t="shared" si="1"/>
        <v>Range of "eli:rights"</v>
      </c>
      <c r="G27" s="2" t="str">
        <f>CONCATENATE(B27, " MUST have a literal value")</f>
        <v>eli:rights MUST have a literal value</v>
      </c>
      <c r="J27" t="s">
        <v>40</v>
      </c>
      <c r="L27" s="2"/>
    </row>
    <row r="28" spans="1:13" ht="25.5">
      <c r="A28" t="s">
        <v>118</v>
      </c>
      <c r="B28" t="s">
        <v>202</v>
      </c>
      <c r="C28" s="2" t="str">
        <f t="shared" si="0"/>
        <v>eli:license</v>
      </c>
      <c r="D28" t="s">
        <v>275</v>
      </c>
      <c r="E28" t="s">
        <v>33</v>
      </c>
      <c r="F28" t="str">
        <f t="shared" si="1"/>
        <v>Range of "eli:license"</v>
      </c>
      <c r="G28" s="2" t="str">
        <f>CONCATENATE(B28, " MUST have an IRI value")</f>
        <v>eli:license MUST have an IRI value</v>
      </c>
      <c r="J28" t="s">
        <v>24</v>
      </c>
      <c r="L28" s="2"/>
    </row>
    <row r="29" spans="1:13" ht="63.75">
      <c r="A29" t="s">
        <v>119</v>
      </c>
      <c r="B29" s="2" t="s">
        <v>21</v>
      </c>
      <c r="C29" s="2" t="str">
        <f t="shared" si="0"/>
        <v>eli:legal_value</v>
      </c>
      <c r="D29" t="s">
        <v>275</v>
      </c>
      <c r="E29" t="s">
        <v>33</v>
      </c>
      <c r="F29" t="str">
        <f t="shared" si="1"/>
        <v>Range of "eli:legal_value"</v>
      </c>
      <c r="G29" s="2" t="str">
        <f>CONCATENATE(B29, " MUST have an IRI value in ", L29)</f>
        <v>eli:legal_value MUST have an IRI value in ( eli:LegalValue-unofficial eli:LegalValue-official eli:LegalValue-authoritative eli:LegalValue-definitive )</v>
      </c>
      <c r="J29" t="s">
        <v>24</v>
      </c>
      <c r="L29" s="2" t="s">
        <v>22</v>
      </c>
    </row>
    <row r="30" spans="1:13" ht="38.25">
      <c r="A30" t="s">
        <v>120</v>
      </c>
      <c r="B30" t="s">
        <v>55</v>
      </c>
      <c r="C30" s="2" t="str">
        <f t="shared" si="0"/>
        <v>eli:is_about</v>
      </c>
      <c r="D30" t="s">
        <v>275</v>
      </c>
      <c r="E30" t="s">
        <v>56</v>
      </c>
      <c r="F30" t="str">
        <f t="shared" si="1"/>
        <v>Range of "eli:is_about"</v>
      </c>
      <c r="G30" s="2" t="str">
        <f>CONCATENATE(B30, " CAN have an IRI value like ", M30, ", but it is OK to use your own")</f>
        <v>eli:is_about CAN have an IRI value like "^http://eurovoc.europa.eu(.*)", but it is OK to use your own</v>
      </c>
      <c r="J30" t="s">
        <v>24</v>
      </c>
      <c r="L30" s="2"/>
      <c r="M30" t="s">
        <v>265</v>
      </c>
    </row>
    <row r="31" spans="1:13" ht="51">
      <c r="A31" t="s">
        <v>121</v>
      </c>
      <c r="B31" t="s">
        <v>57</v>
      </c>
      <c r="C31" s="2" t="str">
        <f t="shared" si="0"/>
        <v>eli:relevant_for</v>
      </c>
      <c r="D31" t="s">
        <v>275</v>
      </c>
      <c r="E31" t="s">
        <v>56</v>
      </c>
      <c r="F31" t="str">
        <f t="shared" si="1"/>
        <v>Range of "eli:relevant_for"</v>
      </c>
      <c r="G31" s="2" t="str">
        <f>CONCATENATE(B31, " CAN have an IRI value like ", M31, ", but it is OK to use your own")</f>
        <v>eli:relevant_for CAN have an IRI value like "^http://publications.europa.eu/resource/authority/atu/(.*)", but it is OK to use your own</v>
      </c>
      <c r="J31" t="s">
        <v>24</v>
      </c>
      <c r="L31" s="2"/>
      <c r="M31" t="s">
        <v>266</v>
      </c>
    </row>
    <row r="32" spans="1:13" ht="51">
      <c r="A32" t="s">
        <v>122</v>
      </c>
      <c r="B32" t="s">
        <v>58</v>
      </c>
      <c r="C32" s="2" t="str">
        <f t="shared" si="0"/>
        <v>eli:jurisdiction</v>
      </c>
      <c r="D32" t="s">
        <v>275</v>
      </c>
      <c r="E32" t="s">
        <v>56</v>
      </c>
      <c r="F32" t="str">
        <f t="shared" si="1"/>
        <v>Range of "eli:jurisdiction"</v>
      </c>
      <c r="G32" s="2" t="str">
        <f>CONCATENATE(B32, " CAN have an IRI value like ", M32, ", but it is OK to use your own")</f>
        <v>eli:jurisdiction CAN have an IRI value like "^http://publications.europa.eu/resource/authority/atu/(.*)", but it is OK to use your own</v>
      </c>
      <c r="J32" t="s">
        <v>24</v>
      </c>
      <c r="L32" s="2"/>
      <c r="M32" t="s">
        <v>266</v>
      </c>
    </row>
    <row r="33" spans="1:12" ht="38.25">
      <c r="A33" t="s">
        <v>123</v>
      </c>
      <c r="B33" t="s">
        <v>60</v>
      </c>
      <c r="C33" s="2" t="str">
        <f t="shared" si="0"/>
        <v>eli:date_applicability</v>
      </c>
      <c r="D33" t="s">
        <v>275</v>
      </c>
      <c r="E33" t="s">
        <v>33</v>
      </c>
      <c r="F33" t="str">
        <f t="shared" si="1"/>
        <v>Range of "eli:date_applicability"</v>
      </c>
      <c r="G33" s="2" t="str">
        <f>CONCATENATE(B33, " MUST have a literal value with datatype ", K33)</f>
        <v>eli:date_applicability MUST have a literal value with datatype xsd:date</v>
      </c>
      <c r="J33" t="s">
        <v>40</v>
      </c>
      <c r="K33" t="s">
        <v>59</v>
      </c>
      <c r="L33" s="2"/>
    </row>
    <row r="34" spans="1:12" ht="38.25">
      <c r="A34" t="s">
        <v>124</v>
      </c>
      <c r="B34" t="s">
        <v>61</v>
      </c>
      <c r="C34" s="2" t="str">
        <f t="shared" si="0"/>
        <v>eli:responsibility_of</v>
      </c>
      <c r="D34" t="s">
        <v>275</v>
      </c>
      <c r="E34" t="s">
        <v>33</v>
      </c>
      <c r="F34" t="str">
        <f t="shared" si="1"/>
        <v>Range of "eli:responsibility_of"</v>
      </c>
      <c r="G34" s="2" t="str">
        <f>CONCATENATE(B34, " MUST have a literal value with datatype ", K34)</f>
        <v>eli:responsibility_of MUST have a literal value with datatype xsd:string</v>
      </c>
      <c r="J34" t="s">
        <v>40</v>
      </c>
      <c r="K34" t="s">
        <v>62</v>
      </c>
      <c r="L34" s="2"/>
    </row>
    <row r="35" spans="1:12" ht="25.5">
      <c r="A35" t="s">
        <v>125</v>
      </c>
      <c r="B35" t="s">
        <v>63</v>
      </c>
      <c r="C35" s="2" t="str">
        <f t="shared" si="0"/>
        <v>eli:responsibility_of_agent</v>
      </c>
      <c r="D35" t="s">
        <v>275</v>
      </c>
      <c r="E35" t="s">
        <v>33</v>
      </c>
      <c r="F35" t="str">
        <f t="shared" si="1"/>
        <v>Range of "eli:responsibility_of_agent"</v>
      </c>
      <c r="G35" s="2" t="str">
        <f>CONCATENATE(B35, " MUST have an IRI value")</f>
        <v>eli:responsibility_of_agent MUST have an IRI value</v>
      </c>
      <c r="J35" t="s">
        <v>24</v>
      </c>
      <c r="L35" s="2"/>
    </row>
    <row r="36" spans="1:12" ht="38.25">
      <c r="A36" t="s">
        <v>126</v>
      </c>
      <c r="B36" t="s">
        <v>64</v>
      </c>
      <c r="C36" s="2" t="str">
        <f t="shared" si="0"/>
        <v>eli:published_in</v>
      </c>
      <c r="D36" t="s">
        <v>275</v>
      </c>
      <c r="E36" t="s">
        <v>33</v>
      </c>
      <c r="F36" t="str">
        <f t="shared" si="1"/>
        <v>Range of "eli:published_in"</v>
      </c>
      <c r="G36" s="2" t="str">
        <f>CONCATENATE(B36, " MUST have a literal value with datatype ", K36)</f>
        <v>eli:published_in MUST have a literal value with datatype xsd:string</v>
      </c>
      <c r="J36" t="s">
        <v>40</v>
      </c>
      <c r="K36" t="s">
        <v>62</v>
      </c>
      <c r="L36" s="2"/>
    </row>
    <row r="37" spans="1:12" ht="25.5">
      <c r="A37" t="s">
        <v>127</v>
      </c>
      <c r="B37" t="s">
        <v>65</v>
      </c>
      <c r="C37" s="2" t="str">
        <f t="shared" si="0"/>
        <v>eli:published_in_format</v>
      </c>
      <c r="D37" t="s">
        <v>275</v>
      </c>
      <c r="E37" t="s">
        <v>33</v>
      </c>
      <c r="F37" t="str">
        <f t="shared" si="1"/>
        <v>Range of "eli:published_in_format"</v>
      </c>
      <c r="G37" s="2" t="str">
        <f>CONCATENATE(B37, " MUST have an IRI value")</f>
        <v>eli:published_in_format MUST have an IRI value</v>
      </c>
      <c r="J37" t="s">
        <v>24</v>
      </c>
      <c r="L37" s="2"/>
    </row>
    <row r="38" spans="1:12" ht="25.5">
      <c r="A38" t="s">
        <v>128</v>
      </c>
      <c r="B38" t="s">
        <v>201</v>
      </c>
      <c r="C38" s="2" t="str">
        <f t="shared" si="0"/>
        <v>eli:publishes</v>
      </c>
      <c r="D38" t="s">
        <v>275</v>
      </c>
      <c r="E38" t="s">
        <v>33</v>
      </c>
      <c r="F38" t="str">
        <f t="shared" si="1"/>
        <v>Range of "eli:publishes"</v>
      </c>
      <c r="G38" s="2" t="str">
        <f>CONCATENATE(B38, " MUST have an IRI value")</f>
        <v>eli:publishes MUST have an IRI value</v>
      </c>
      <c r="H38" s="10" t="s">
        <v>17</v>
      </c>
      <c r="J38" t="s">
        <v>24</v>
      </c>
      <c r="L38" s="2"/>
    </row>
    <row r="39" spans="1:12" ht="25.5">
      <c r="A39" t="s">
        <v>130</v>
      </c>
      <c r="B39" t="s">
        <v>66</v>
      </c>
      <c r="C39" s="2" t="str">
        <f t="shared" si="0"/>
        <v>eli:publisher</v>
      </c>
      <c r="D39" t="s">
        <v>275</v>
      </c>
      <c r="E39" t="s">
        <v>33</v>
      </c>
      <c r="F39" t="str">
        <f t="shared" si="1"/>
        <v>Range of "eli:publisher"</v>
      </c>
      <c r="G39" s="2" t="str">
        <f>CONCATENATE(B39, " MUST have a literal value with datatype ", K39)</f>
        <v>eli:publisher MUST have a literal value with datatype xsd:string</v>
      </c>
      <c r="J39" t="s">
        <v>40</v>
      </c>
      <c r="K39" t="s">
        <v>62</v>
      </c>
      <c r="L39" s="2"/>
    </row>
    <row r="40" spans="1:12" ht="25.5">
      <c r="A40" t="s">
        <v>131</v>
      </c>
      <c r="B40" t="s">
        <v>67</v>
      </c>
      <c r="C40" s="2" t="str">
        <f t="shared" si="0"/>
        <v>eli:publisher_agent</v>
      </c>
      <c r="D40" t="s">
        <v>275</v>
      </c>
      <c r="E40" t="s">
        <v>33</v>
      </c>
      <c r="F40" t="str">
        <f t="shared" si="1"/>
        <v>Range of "eli:publisher_agent"</v>
      </c>
      <c r="G40" s="2" t="str">
        <f>CONCATENATE(B40, " MUST have an IRI value")</f>
        <v>eli:publisher_agent MUST have an IRI value</v>
      </c>
      <c r="J40" t="s">
        <v>24</v>
      </c>
      <c r="L40" s="2"/>
    </row>
    <row r="41" spans="1:12" ht="38.25">
      <c r="A41" t="s">
        <v>132</v>
      </c>
      <c r="B41" t="s">
        <v>68</v>
      </c>
      <c r="C41" s="2" t="str">
        <f t="shared" si="0"/>
        <v>eli:rightsholder</v>
      </c>
      <c r="D41" t="s">
        <v>275</v>
      </c>
      <c r="E41" t="s">
        <v>33</v>
      </c>
      <c r="F41" t="str">
        <f t="shared" si="1"/>
        <v>Range of "eli:rightsholder"</v>
      </c>
      <c r="G41" s="2" t="str">
        <f>CONCATENATE(B41, " MUST have a literal value with datatype ", K41)</f>
        <v>eli:rightsholder MUST have a literal value with datatype xsd:string</v>
      </c>
      <c r="J41" t="s">
        <v>40</v>
      </c>
      <c r="K41" t="s">
        <v>62</v>
      </c>
      <c r="L41" s="2"/>
    </row>
    <row r="42" spans="1:12" ht="25.5">
      <c r="A42" t="s">
        <v>133</v>
      </c>
      <c r="B42" t="s">
        <v>69</v>
      </c>
      <c r="C42" s="2" t="str">
        <f t="shared" si="0"/>
        <v>eli:rightsholder_agent</v>
      </c>
      <c r="D42" t="s">
        <v>275</v>
      </c>
      <c r="E42" t="s">
        <v>33</v>
      </c>
      <c r="F42" t="str">
        <f t="shared" si="1"/>
        <v>Range of "eli:rightsholder_agent"</v>
      </c>
      <c r="G42" s="2" t="str">
        <f t="shared" ref="G42:G47" si="2">CONCATENATE(B42, " MUST have an IRI value")</f>
        <v>eli:rightsholder_agent MUST have an IRI value</v>
      </c>
      <c r="J42" t="s">
        <v>24</v>
      </c>
      <c r="L42" s="2"/>
    </row>
    <row r="43" spans="1:12" ht="25.5">
      <c r="A43" t="s">
        <v>137</v>
      </c>
      <c r="B43" t="s">
        <v>129</v>
      </c>
      <c r="C43" t="s">
        <v>129</v>
      </c>
      <c r="D43" t="s">
        <v>275</v>
      </c>
      <c r="E43" t="s">
        <v>33</v>
      </c>
      <c r="F43" t="str">
        <f t="shared" si="1"/>
        <v>Range of "eli:has_part"</v>
      </c>
      <c r="G43" s="2" t="str">
        <f t="shared" si="2"/>
        <v>eli:has_part MUST have an IRI value</v>
      </c>
      <c r="H43" s="10" t="s">
        <v>13</v>
      </c>
      <c r="J43" t="s">
        <v>24</v>
      </c>
      <c r="L43" s="2"/>
    </row>
    <row r="44" spans="1:12" ht="25.5">
      <c r="A44" t="s">
        <v>138</v>
      </c>
      <c r="B44" t="s">
        <v>134</v>
      </c>
      <c r="C44" t="s">
        <v>134</v>
      </c>
      <c r="D44" t="s">
        <v>275</v>
      </c>
      <c r="E44" t="s">
        <v>33</v>
      </c>
      <c r="F44" t="str">
        <f t="shared" si="1"/>
        <v>Range of "eli:is_part_of"</v>
      </c>
      <c r="G44" s="2" t="str">
        <f t="shared" si="2"/>
        <v>eli:is_part_of MUST have an IRI value</v>
      </c>
      <c r="H44" s="10" t="s">
        <v>13</v>
      </c>
      <c r="J44" t="s">
        <v>24</v>
      </c>
      <c r="L44" s="2"/>
    </row>
    <row r="45" spans="1:12" ht="25.5">
      <c r="A45" t="s">
        <v>139</v>
      </c>
      <c r="B45" t="s">
        <v>167</v>
      </c>
      <c r="C45" t="s">
        <v>167</v>
      </c>
      <c r="D45" t="s">
        <v>275</v>
      </c>
      <c r="E45" t="s">
        <v>33</v>
      </c>
      <c r="F45" t="str">
        <f t="shared" si="1"/>
        <v>Range of "eli:is_member_of"</v>
      </c>
      <c r="G45" s="2" t="str">
        <f t="shared" si="2"/>
        <v>eli:is_member_of MUST have an IRI value</v>
      </c>
      <c r="H45" s="10" t="s">
        <v>13</v>
      </c>
      <c r="J45" t="s">
        <v>24</v>
      </c>
      <c r="L45" s="2"/>
    </row>
    <row r="46" spans="1:12" ht="25.5">
      <c r="A46" t="s">
        <v>140</v>
      </c>
      <c r="B46" t="s">
        <v>168</v>
      </c>
      <c r="C46" t="s">
        <v>168</v>
      </c>
      <c r="D46" t="s">
        <v>275</v>
      </c>
      <c r="E46" t="s">
        <v>33</v>
      </c>
      <c r="F46" t="str">
        <f t="shared" si="1"/>
        <v>Range of "eli:has_member"</v>
      </c>
      <c r="G46" s="2" t="str">
        <f t="shared" si="2"/>
        <v>eli:has_member MUST have an IRI value</v>
      </c>
      <c r="H46" s="10" t="s">
        <v>13</v>
      </c>
      <c r="J46" t="s">
        <v>24</v>
      </c>
      <c r="L46" s="2"/>
    </row>
    <row r="47" spans="1:12" ht="25.5">
      <c r="A47" t="s">
        <v>141</v>
      </c>
      <c r="B47" t="s">
        <v>169</v>
      </c>
      <c r="C47" t="s">
        <v>169</v>
      </c>
      <c r="D47" t="s">
        <v>275</v>
      </c>
      <c r="E47" t="s">
        <v>33</v>
      </c>
      <c r="F47" t="str">
        <f t="shared" si="1"/>
        <v>Range of "eli:is_exemplified_by"</v>
      </c>
      <c r="G47" s="2" t="str">
        <f t="shared" si="2"/>
        <v>eli:is_exemplified_by MUST have an IRI value</v>
      </c>
      <c r="J47" t="s">
        <v>24</v>
      </c>
      <c r="L47" s="2"/>
    </row>
    <row r="48" spans="1:12" ht="25.5">
      <c r="A48" t="s">
        <v>142</v>
      </c>
      <c r="B48" t="s">
        <v>170</v>
      </c>
      <c r="C48" t="s">
        <v>170</v>
      </c>
      <c r="D48" t="s">
        <v>275</v>
      </c>
      <c r="E48" t="s">
        <v>33</v>
      </c>
      <c r="F48" t="str">
        <f t="shared" si="1"/>
        <v>Range of "eli:number"</v>
      </c>
      <c r="G48" s="2" t="str">
        <f>CONCATENATE(B48, " MUST have a literal value with datatype ", K48)</f>
        <v>eli:number MUST have a literal value with datatype xsd:string</v>
      </c>
      <c r="J48" t="s">
        <v>40</v>
      </c>
      <c r="K48" t="s">
        <v>62</v>
      </c>
      <c r="L48" s="2"/>
    </row>
    <row r="49" spans="1:12" ht="25.5">
      <c r="A49" t="s">
        <v>143</v>
      </c>
      <c r="B49" t="s">
        <v>171</v>
      </c>
      <c r="C49" t="s">
        <v>171</v>
      </c>
      <c r="D49" t="s">
        <v>275</v>
      </c>
      <c r="E49" t="s">
        <v>33</v>
      </c>
      <c r="F49" t="str">
        <f t="shared" si="1"/>
        <v>Range of "eli:id_local"</v>
      </c>
      <c r="G49" s="2" t="str">
        <f>CONCATENATE(B49, " MUST have a literal value")</f>
        <v>eli:id_local MUST have a literal value</v>
      </c>
      <c r="J49" t="s">
        <v>40</v>
      </c>
      <c r="K49" s="12"/>
      <c r="L49" s="2"/>
    </row>
    <row r="50" spans="1:12" ht="25.5">
      <c r="A50" t="s">
        <v>144</v>
      </c>
      <c r="B50" t="s">
        <v>172</v>
      </c>
      <c r="C50" t="s">
        <v>172</v>
      </c>
      <c r="D50" t="s">
        <v>275</v>
      </c>
      <c r="E50" t="s">
        <v>33</v>
      </c>
      <c r="F50" t="str">
        <f t="shared" si="1"/>
        <v>Range of "eli:passed_by"</v>
      </c>
      <c r="G50" s="2" t="str">
        <f>CONCATENATE(B50, " MUST have an IRI value")</f>
        <v>eli:passed_by MUST have an IRI value</v>
      </c>
      <c r="H50" s="10" t="s">
        <v>208</v>
      </c>
      <c r="J50" t="s">
        <v>24</v>
      </c>
      <c r="L50" s="2"/>
    </row>
    <row r="51" spans="1:12" ht="25.5">
      <c r="A51" t="s">
        <v>145</v>
      </c>
      <c r="B51" t="s">
        <v>173</v>
      </c>
      <c r="C51" t="s">
        <v>173</v>
      </c>
      <c r="D51" t="s">
        <v>275</v>
      </c>
      <c r="E51" t="s">
        <v>33</v>
      </c>
      <c r="F51" t="str">
        <f t="shared" si="1"/>
        <v>Range of "eli:description"</v>
      </c>
      <c r="G51" s="2" t="str">
        <f>CONCATENATE(B51, " MUST have a literal value")</f>
        <v>eli:description MUST have a literal value</v>
      </c>
      <c r="J51" t="s">
        <v>40</v>
      </c>
      <c r="K51" s="10" t="s">
        <v>62</v>
      </c>
      <c r="L51" s="2"/>
    </row>
    <row r="52" spans="1:12" ht="25.5">
      <c r="A52" t="s">
        <v>146</v>
      </c>
      <c r="B52" t="s">
        <v>174</v>
      </c>
      <c r="C52" t="s">
        <v>174</v>
      </c>
      <c r="D52" t="s">
        <v>275</v>
      </c>
      <c r="E52" t="s">
        <v>33</v>
      </c>
      <c r="F52" t="str">
        <f t="shared" si="1"/>
        <v>Range of "eli:version"</v>
      </c>
      <c r="G52" s="2" t="str">
        <f t="shared" ref="G52:G77" si="3">CONCATENATE(B52, " MUST have an IRI value")</f>
        <v>eli:version MUST have an IRI value</v>
      </c>
      <c r="H52" s="10" t="s">
        <v>209</v>
      </c>
      <c r="J52" t="s">
        <v>24</v>
      </c>
      <c r="L52" s="2"/>
    </row>
    <row r="53" spans="1:12" ht="25.5">
      <c r="A53" t="s">
        <v>147</v>
      </c>
      <c r="B53" t="s">
        <v>175</v>
      </c>
      <c r="C53" t="s">
        <v>175</v>
      </c>
      <c r="D53" t="s">
        <v>275</v>
      </c>
      <c r="E53" t="s">
        <v>33</v>
      </c>
      <c r="F53" t="str">
        <f t="shared" si="1"/>
        <v>Range of "eli:related_to"</v>
      </c>
      <c r="G53" s="2" t="str">
        <f t="shared" si="3"/>
        <v>eli:related_to MUST have an IRI value</v>
      </c>
      <c r="J53" t="s">
        <v>24</v>
      </c>
      <c r="L53" s="2"/>
    </row>
    <row r="54" spans="1:12" ht="25.5">
      <c r="A54" t="s">
        <v>148</v>
      </c>
      <c r="B54" t="s">
        <v>176</v>
      </c>
      <c r="C54" t="s">
        <v>176</v>
      </c>
      <c r="D54" t="s">
        <v>275</v>
      </c>
      <c r="E54" t="s">
        <v>33</v>
      </c>
      <c r="F54" t="str">
        <f t="shared" si="1"/>
        <v>Range of "eli:changes"</v>
      </c>
      <c r="G54" s="2" t="str">
        <f t="shared" si="3"/>
        <v>eli:changes MUST have an IRI value</v>
      </c>
      <c r="H54" s="10"/>
      <c r="I54" s="11" t="s">
        <v>222</v>
      </c>
      <c r="J54" t="s">
        <v>24</v>
      </c>
      <c r="L54" s="2"/>
    </row>
    <row r="55" spans="1:12" ht="25.5">
      <c r="A55" t="s">
        <v>149</v>
      </c>
      <c r="B55" t="s">
        <v>177</v>
      </c>
      <c r="C55" t="s">
        <v>177</v>
      </c>
      <c r="D55" t="s">
        <v>275</v>
      </c>
      <c r="E55" t="s">
        <v>33</v>
      </c>
      <c r="F55" t="str">
        <f t="shared" si="1"/>
        <v>Range of "eli:changed_by"</v>
      </c>
      <c r="G55" s="2" t="str">
        <f t="shared" si="3"/>
        <v>eli:changed_by MUST have an IRI value</v>
      </c>
      <c r="H55" s="10"/>
      <c r="I55" s="11" t="s">
        <v>222</v>
      </c>
      <c r="J55" t="s">
        <v>24</v>
      </c>
      <c r="L55" s="2"/>
    </row>
    <row r="56" spans="1:12" ht="25.5">
      <c r="A56" t="s">
        <v>150</v>
      </c>
      <c r="B56" t="s">
        <v>178</v>
      </c>
      <c r="C56" t="s">
        <v>178</v>
      </c>
      <c r="D56" t="s">
        <v>275</v>
      </c>
      <c r="E56" t="s">
        <v>33</v>
      </c>
      <c r="F56" t="str">
        <f t="shared" si="1"/>
        <v>Range of "eli:basis_for"</v>
      </c>
      <c r="G56" s="2" t="str">
        <f t="shared" si="3"/>
        <v>eli:basis_for MUST have an IRI value</v>
      </c>
      <c r="H56" s="10" t="s">
        <v>13</v>
      </c>
      <c r="I56" s="11"/>
      <c r="J56" t="s">
        <v>24</v>
      </c>
      <c r="L56" s="2"/>
    </row>
    <row r="57" spans="1:12" ht="25.5">
      <c r="A57" t="s">
        <v>151</v>
      </c>
      <c r="B57" t="s">
        <v>179</v>
      </c>
      <c r="C57" t="s">
        <v>179</v>
      </c>
      <c r="D57" t="s">
        <v>275</v>
      </c>
      <c r="E57" t="s">
        <v>33</v>
      </c>
      <c r="F57" t="str">
        <f t="shared" si="1"/>
        <v>Range of "eli:based_on"</v>
      </c>
      <c r="G57" s="2" t="str">
        <f t="shared" si="3"/>
        <v>eli:based_on MUST have an IRI value</v>
      </c>
      <c r="H57" s="10"/>
      <c r="I57" s="11" t="s">
        <v>222</v>
      </c>
      <c r="J57" t="s">
        <v>24</v>
      </c>
      <c r="L57" s="2"/>
    </row>
    <row r="58" spans="1:12">
      <c r="A58" t="s">
        <v>152</v>
      </c>
      <c r="B58" t="s">
        <v>180</v>
      </c>
      <c r="C58" t="s">
        <v>180</v>
      </c>
      <c r="D58" t="s">
        <v>275</v>
      </c>
      <c r="E58" t="s">
        <v>33</v>
      </c>
      <c r="F58" t="str">
        <f t="shared" si="1"/>
        <v>Range of "eli:cites"</v>
      </c>
      <c r="G58" s="2" t="str">
        <f t="shared" si="3"/>
        <v>eli:cites MUST have an IRI value</v>
      </c>
      <c r="H58" s="10"/>
      <c r="I58" s="11"/>
      <c r="J58" t="s">
        <v>24</v>
      </c>
      <c r="L58" s="2"/>
    </row>
    <row r="59" spans="1:12" ht="25.5">
      <c r="A59" t="s">
        <v>153</v>
      </c>
      <c r="B59" t="s">
        <v>181</v>
      </c>
      <c r="C59" t="s">
        <v>181</v>
      </c>
      <c r="D59" t="s">
        <v>275</v>
      </c>
      <c r="E59" t="s">
        <v>33</v>
      </c>
      <c r="F59" t="str">
        <f t="shared" si="1"/>
        <v>Range of "eli:cited_by"</v>
      </c>
      <c r="G59" s="2" t="str">
        <f t="shared" si="3"/>
        <v>eli:cited_by MUST have an IRI value</v>
      </c>
      <c r="H59" s="10"/>
      <c r="I59" s="11" t="s">
        <v>222</v>
      </c>
      <c r="J59" t="s">
        <v>24</v>
      </c>
      <c r="L59" s="2"/>
    </row>
    <row r="60" spans="1:12" ht="25.5">
      <c r="A60" t="s">
        <v>154</v>
      </c>
      <c r="B60" t="s">
        <v>182</v>
      </c>
      <c r="C60" t="s">
        <v>182</v>
      </c>
      <c r="D60" t="s">
        <v>275</v>
      </c>
      <c r="E60" t="s">
        <v>33</v>
      </c>
      <c r="F60" t="str">
        <f t="shared" si="1"/>
        <v>Range of "eli:consolidates"</v>
      </c>
      <c r="G60" s="2" t="str">
        <f t="shared" si="3"/>
        <v>eli:consolidates MUST have an IRI value</v>
      </c>
      <c r="H60" s="10"/>
      <c r="I60" s="11" t="s">
        <v>222</v>
      </c>
      <c r="J60" t="s">
        <v>24</v>
      </c>
      <c r="L60" s="2"/>
    </row>
    <row r="61" spans="1:12" ht="25.5">
      <c r="A61" t="s">
        <v>155</v>
      </c>
      <c r="B61" t="s">
        <v>183</v>
      </c>
      <c r="C61" t="s">
        <v>183</v>
      </c>
      <c r="D61" t="s">
        <v>275</v>
      </c>
      <c r="E61" t="s">
        <v>33</v>
      </c>
      <c r="F61" t="str">
        <f t="shared" si="1"/>
        <v>Range of "eli:consolidated_by"</v>
      </c>
      <c r="G61" s="2" t="str">
        <f t="shared" si="3"/>
        <v>eli:consolidated_by MUST have an IRI value</v>
      </c>
      <c r="H61" s="10"/>
      <c r="I61" s="11" t="s">
        <v>222</v>
      </c>
      <c r="J61" t="s">
        <v>24</v>
      </c>
      <c r="L61" s="2"/>
    </row>
    <row r="62" spans="1:12" ht="25.5">
      <c r="A62" t="s">
        <v>156</v>
      </c>
      <c r="B62" t="s">
        <v>184</v>
      </c>
      <c r="C62" t="s">
        <v>184</v>
      </c>
      <c r="D62" t="s">
        <v>275</v>
      </c>
      <c r="E62" t="s">
        <v>33</v>
      </c>
      <c r="F62" t="str">
        <f t="shared" si="1"/>
        <v>Range of "eli:transposes"</v>
      </c>
      <c r="G62" s="2" t="str">
        <f t="shared" si="3"/>
        <v>eli:transposes MUST have an IRI value</v>
      </c>
      <c r="H62" s="10" t="s">
        <v>13</v>
      </c>
      <c r="I62" s="11"/>
      <c r="J62" t="s">
        <v>24</v>
      </c>
      <c r="L62" s="2"/>
    </row>
    <row r="63" spans="1:12" ht="25.5">
      <c r="A63" t="s">
        <v>157</v>
      </c>
      <c r="B63" t="s">
        <v>185</v>
      </c>
      <c r="C63" t="s">
        <v>185</v>
      </c>
      <c r="D63" t="s">
        <v>275</v>
      </c>
      <c r="E63" t="s">
        <v>33</v>
      </c>
      <c r="F63" t="str">
        <f t="shared" si="1"/>
        <v>Range of "eli:transposed_by"</v>
      </c>
      <c r="G63" s="2" t="str">
        <f t="shared" si="3"/>
        <v>eli:transposed_by MUST have an IRI value</v>
      </c>
      <c r="H63" s="10"/>
      <c r="I63" s="11" t="s">
        <v>222</v>
      </c>
      <c r="J63" t="s">
        <v>24</v>
      </c>
      <c r="L63" s="2"/>
    </row>
    <row r="64" spans="1:12" ht="25.5">
      <c r="A64" t="s">
        <v>158</v>
      </c>
      <c r="B64" t="s">
        <v>186</v>
      </c>
      <c r="C64" t="s">
        <v>186</v>
      </c>
      <c r="D64" t="s">
        <v>275</v>
      </c>
      <c r="E64" t="s">
        <v>33</v>
      </c>
      <c r="F64" t="str">
        <f t="shared" si="1"/>
        <v>Range of "eli:implements"</v>
      </c>
      <c r="G64" s="2" t="str">
        <f t="shared" si="3"/>
        <v>eli:implements MUST have an IRI value</v>
      </c>
      <c r="H64" s="10" t="s">
        <v>13</v>
      </c>
      <c r="I64" s="11"/>
      <c r="J64" t="s">
        <v>24</v>
      </c>
      <c r="L64" s="2"/>
    </row>
    <row r="65" spans="1:12" ht="25.5">
      <c r="A65" t="s">
        <v>159</v>
      </c>
      <c r="B65" t="s">
        <v>187</v>
      </c>
      <c r="C65" t="s">
        <v>187</v>
      </c>
      <c r="D65" t="s">
        <v>275</v>
      </c>
      <c r="E65" t="s">
        <v>33</v>
      </c>
      <c r="F65" t="str">
        <f t="shared" si="1"/>
        <v>Range of "eli:implemented_by"</v>
      </c>
      <c r="G65" s="2" t="str">
        <f t="shared" si="3"/>
        <v>eli:implemented_by MUST have an IRI value</v>
      </c>
      <c r="H65" s="10" t="s">
        <v>13</v>
      </c>
      <c r="I65" s="11"/>
      <c r="J65" t="s">
        <v>24</v>
      </c>
      <c r="L65" s="2"/>
    </row>
    <row r="66" spans="1:12" ht="25.5">
      <c r="A66" t="s">
        <v>160</v>
      </c>
      <c r="B66" t="s">
        <v>188</v>
      </c>
      <c r="C66" t="s">
        <v>188</v>
      </c>
      <c r="D66" t="s">
        <v>275</v>
      </c>
      <c r="E66" t="s">
        <v>33</v>
      </c>
      <c r="F66" t="str">
        <f t="shared" si="1"/>
        <v>Range of "eli:applies"</v>
      </c>
      <c r="G66" s="2" t="str">
        <f t="shared" si="3"/>
        <v>eli:applies MUST have an IRI value</v>
      </c>
      <c r="H66" s="10" t="s">
        <v>13</v>
      </c>
      <c r="I66" s="11"/>
      <c r="J66" t="s">
        <v>24</v>
      </c>
      <c r="L66" s="2"/>
    </row>
    <row r="67" spans="1:12" ht="25.5">
      <c r="A67" t="s">
        <v>161</v>
      </c>
      <c r="B67" t="s">
        <v>189</v>
      </c>
      <c r="C67" t="s">
        <v>189</v>
      </c>
      <c r="D67" t="s">
        <v>275</v>
      </c>
      <c r="E67" t="s">
        <v>33</v>
      </c>
      <c r="F67" t="str">
        <f t="shared" si="1"/>
        <v>Range of "eli:applied_by"</v>
      </c>
      <c r="G67" s="2" t="str">
        <f t="shared" si="3"/>
        <v>eli:applied_by MUST have an IRI value</v>
      </c>
      <c r="H67" s="10"/>
      <c r="I67" s="11" t="s">
        <v>222</v>
      </c>
      <c r="J67" t="s">
        <v>24</v>
      </c>
      <c r="L67" s="2"/>
    </row>
    <row r="68" spans="1:12" ht="25.5">
      <c r="A68" t="s">
        <v>162</v>
      </c>
      <c r="B68" t="s">
        <v>190</v>
      </c>
      <c r="C68" t="s">
        <v>190</v>
      </c>
      <c r="D68" t="s">
        <v>275</v>
      </c>
      <c r="E68" t="s">
        <v>33</v>
      </c>
      <c r="F68" t="str">
        <f t="shared" si="1"/>
        <v>Range of "eli:commences"</v>
      </c>
      <c r="G68" s="2" t="str">
        <f t="shared" si="3"/>
        <v>eli:commences MUST have an IRI value</v>
      </c>
      <c r="H68" s="10"/>
      <c r="I68" s="11" t="s">
        <v>222</v>
      </c>
      <c r="J68" t="s">
        <v>24</v>
      </c>
      <c r="L68" s="2"/>
    </row>
    <row r="69" spans="1:12" ht="25.5">
      <c r="A69" t="s">
        <v>163</v>
      </c>
      <c r="B69" t="s">
        <v>191</v>
      </c>
      <c r="C69" t="s">
        <v>191</v>
      </c>
      <c r="D69" t="s">
        <v>275</v>
      </c>
      <c r="E69" t="s">
        <v>33</v>
      </c>
      <c r="F69" t="str">
        <f t="shared" si="1"/>
        <v>Range of "eli:commenced_by"</v>
      </c>
      <c r="G69" s="2" t="str">
        <f t="shared" si="3"/>
        <v>eli:commenced_by MUST have an IRI value</v>
      </c>
      <c r="H69" s="10"/>
      <c r="I69" s="11" t="s">
        <v>222</v>
      </c>
      <c r="J69" t="s">
        <v>24</v>
      </c>
      <c r="L69" s="2"/>
    </row>
    <row r="70" spans="1:12" ht="25.5">
      <c r="A70" t="s">
        <v>164</v>
      </c>
      <c r="B70" t="s">
        <v>192</v>
      </c>
      <c r="C70" t="s">
        <v>192</v>
      </c>
      <c r="D70" t="s">
        <v>275</v>
      </c>
      <c r="E70" t="s">
        <v>33</v>
      </c>
      <c r="F70" t="str">
        <f t="shared" si="1"/>
        <v>Range of "eli:repeals"</v>
      </c>
      <c r="G70" s="2" t="str">
        <f t="shared" si="3"/>
        <v>eli:repeals MUST have an IRI value</v>
      </c>
      <c r="H70" s="10"/>
      <c r="I70" s="11" t="s">
        <v>222</v>
      </c>
      <c r="J70" t="s">
        <v>24</v>
      </c>
      <c r="L70" s="2"/>
    </row>
    <row r="71" spans="1:12" ht="25.5">
      <c r="A71" t="s">
        <v>165</v>
      </c>
      <c r="B71" t="s">
        <v>211</v>
      </c>
      <c r="C71" t="s">
        <v>211</v>
      </c>
      <c r="D71" t="s">
        <v>275</v>
      </c>
      <c r="E71" t="s">
        <v>33</v>
      </c>
      <c r="F71" t="str">
        <f t="shared" si="1"/>
        <v>Range of "eli:repealed_by"</v>
      </c>
      <c r="G71" s="2" t="str">
        <f t="shared" si="3"/>
        <v>eli:repealed_by MUST have an IRI value</v>
      </c>
      <c r="H71" s="10"/>
      <c r="I71" s="11" t="s">
        <v>222</v>
      </c>
      <c r="J71" t="s">
        <v>24</v>
      </c>
      <c r="L71" s="2"/>
    </row>
    <row r="72" spans="1:12" ht="38.25">
      <c r="A72" t="s">
        <v>166</v>
      </c>
      <c r="B72" t="s">
        <v>193</v>
      </c>
      <c r="C72" t="s">
        <v>193</v>
      </c>
      <c r="D72" t="s">
        <v>275</v>
      </c>
      <c r="E72" t="s">
        <v>33</v>
      </c>
      <c r="F72" t="str">
        <f t="shared" si="1"/>
        <v>Range of "eli:corrects"</v>
      </c>
      <c r="G72" s="2" t="str">
        <f t="shared" si="3"/>
        <v>eli:corrects MUST have an IRI value</v>
      </c>
      <c r="H72" s="10"/>
      <c r="I72" s="11" t="s">
        <v>223</v>
      </c>
      <c r="J72" t="s">
        <v>24</v>
      </c>
      <c r="L72" s="2"/>
    </row>
    <row r="73" spans="1:12" ht="25.5">
      <c r="A73" t="s">
        <v>203</v>
      </c>
      <c r="B73" t="s">
        <v>194</v>
      </c>
      <c r="C73" t="s">
        <v>194</v>
      </c>
      <c r="D73" t="s">
        <v>275</v>
      </c>
      <c r="E73" t="s">
        <v>33</v>
      </c>
      <c r="F73" t="str">
        <f t="shared" si="1"/>
        <v>Range of "eli:corrected_by"</v>
      </c>
      <c r="G73" s="2" t="str">
        <f t="shared" si="3"/>
        <v>eli:corrected_by MUST have an IRI value</v>
      </c>
      <c r="H73" s="10"/>
      <c r="I73" s="11" t="s">
        <v>222</v>
      </c>
      <c r="J73" t="s">
        <v>24</v>
      </c>
      <c r="L73" s="2"/>
    </row>
    <row r="74" spans="1:12" ht="25.5">
      <c r="A74" t="s">
        <v>204</v>
      </c>
      <c r="B74" t="s">
        <v>195</v>
      </c>
      <c r="C74" t="s">
        <v>195</v>
      </c>
      <c r="D74" t="s">
        <v>275</v>
      </c>
      <c r="E74" t="s">
        <v>33</v>
      </c>
      <c r="F74" t="str">
        <f t="shared" si="1"/>
        <v>Range of "eli:amends"</v>
      </c>
      <c r="G74" s="2" t="str">
        <f t="shared" si="3"/>
        <v>eli:amends MUST have an IRI value</v>
      </c>
      <c r="H74" s="10"/>
      <c r="I74" s="11" t="s">
        <v>222</v>
      </c>
      <c r="J74" t="s">
        <v>24</v>
      </c>
      <c r="L74" s="2"/>
    </row>
    <row r="75" spans="1:12" ht="25.5">
      <c r="A75" t="s">
        <v>205</v>
      </c>
      <c r="B75" t="s">
        <v>196</v>
      </c>
      <c r="C75" t="s">
        <v>196</v>
      </c>
      <c r="D75" t="s">
        <v>275</v>
      </c>
      <c r="E75" t="s">
        <v>33</v>
      </c>
      <c r="F75" t="str">
        <f t="shared" si="1"/>
        <v>Range of "eli:amended_by"</v>
      </c>
      <c r="G75" s="2" t="str">
        <f t="shared" si="3"/>
        <v>eli:amended_by MUST have an IRI value</v>
      </c>
      <c r="H75" s="10"/>
      <c r="I75" s="11" t="s">
        <v>222</v>
      </c>
      <c r="J75" t="s">
        <v>24</v>
      </c>
      <c r="L75" s="2"/>
    </row>
    <row r="76" spans="1:12" ht="25.5">
      <c r="A76" t="s">
        <v>206</v>
      </c>
      <c r="B76" t="s">
        <v>197</v>
      </c>
      <c r="C76" t="s">
        <v>197</v>
      </c>
      <c r="D76" t="s">
        <v>275</v>
      </c>
      <c r="E76" t="s">
        <v>33</v>
      </c>
      <c r="F76" t="str">
        <f t="shared" si="1"/>
        <v>Range of "eli:is_another_publication_of"</v>
      </c>
      <c r="G76" s="2" t="str">
        <f t="shared" si="3"/>
        <v>eli:is_another_publication_of MUST have an IRI value</v>
      </c>
      <c r="H76" s="10" t="s">
        <v>13</v>
      </c>
      <c r="J76" t="s">
        <v>24</v>
      </c>
      <c r="L76" s="2"/>
    </row>
    <row r="77" spans="1:12" ht="25.5">
      <c r="A77" t="s">
        <v>207</v>
      </c>
      <c r="B77" t="s">
        <v>198</v>
      </c>
      <c r="C77" t="s">
        <v>198</v>
      </c>
      <c r="D77" t="s">
        <v>275</v>
      </c>
      <c r="E77" t="s">
        <v>33</v>
      </c>
      <c r="F77" t="str">
        <f t="shared" si="1"/>
        <v>Range of "eli:has_another_publication"</v>
      </c>
      <c r="G77" s="2" t="str">
        <f t="shared" si="3"/>
        <v>eli:has_another_publication MUST have an IRI value</v>
      </c>
      <c r="H77" s="10" t="s">
        <v>13</v>
      </c>
      <c r="J77" t="s">
        <v>24</v>
      </c>
      <c r="L77" s="2"/>
    </row>
    <row r="78" spans="1:12">
      <c r="B78" s="2"/>
    </row>
    <row r="79" spans="1:12">
      <c r="B79" s="2"/>
    </row>
    <row r="80" spans="1:1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3">
      <c r="B97" s="2"/>
      <c r="C97" s="2"/>
    </row>
    <row r="98" spans="2:3">
      <c r="B98" s="2"/>
    </row>
    <row r="99" spans="2:3">
      <c r="B99" s="2"/>
    </row>
    <row r="100" spans="2:3">
      <c r="B100" s="2"/>
    </row>
    <row r="101" spans="2:3">
      <c r="B101" s="2"/>
    </row>
    <row r="102" spans="2:3">
      <c r="B102" s="2"/>
    </row>
    <row r="103" spans="2:3">
      <c r="B103" s="2"/>
    </row>
    <row r="104" spans="2:3">
      <c r="B104" s="2"/>
    </row>
    <row r="105" spans="2:3">
      <c r="B105" s="2"/>
    </row>
    <row r="106" spans="2:3">
      <c r="B106" s="2"/>
    </row>
    <row r="107" spans="2:3">
      <c r="B107" s="2"/>
    </row>
    <row r="108" spans="2:3">
      <c r="B108" s="2"/>
    </row>
    <row r="109" spans="2:3">
      <c r="B109" s="2"/>
    </row>
    <row r="110" spans="2:3">
      <c r="B110" s="2"/>
    </row>
    <row r="111" spans="2:3">
      <c r="B111" s="2"/>
    </row>
    <row r="112" spans="2:3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</sheetData>
  <hyperlinks>
    <hyperlink ref="C2" r:id="rId1"/>
    <hyperlink ref="C4" r:id="rId2" display="http://data.europa.eu/eli/shapes"/>
    <hyperlink ref="F9" r:id="rId3" display="rdfs:label@en"/>
    <hyperlink ref="B1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LibreOffice/5.1.4.2$Linux_X86_64 LibreOffice_project/10m0$Build-2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class-based shapes</vt:lpstr>
      <vt:lpstr>class-based constraints</vt:lpstr>
      <vt:lpstr>property-based shapes</vt:lpstr>
      <vt:lpstr>property-based constraints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Thomas Francart</cp:lastModifiedBy>
  <cp:revision>9</cp:revision>
  <dcterms:created xsi:type="dcterms:W3CDTF">2016-12-28T10:22:07Z</dcterms:created>
  <dcterms:modified xsi:type="dcterms:W3CDTF">2017-03-29T19:41:56Z</dcterms:modified>
  <dc:language>fr-FR</dc:language>
</cp:coreProperties>
</file>